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600" yWindow="105" windowWidth="14160" windowHeight="8655"/>
  </bookViews>
  <sheets>
    <sheet name="집배7" sheetId="56" r:id="rId1"/>
    <sheet name="집배8" sheetId="57" r:id="rId2"/>
    <sheet name="집배9" sheetId="58" r:id="rId3"/>
    <sheet name="계리7" sheetId="60" r:id="rId4"/>
    <sheet name="계리8" sheetId="61" r:id="rId5"/>
    <sheet name="계리9" sheetId="62" r:id="rId6"/>
    <sheet name="Sheet1" sheetId="50" r:id="rId7"/>
  </sheets>
  <definedNames>
    <definedName name="_xlnm._FilterDatabase" localSheetId="3" hidden="1">계리7!#REF!</definedName>
    <definedName name="_xlnm._FilterDatabase" localSheetId="4" hidden="1">계리8!#REF!</definedName>
    <definedName name="_xlnm._FilterDatabase" localSheetId="5" hidden="1">계리9!$A$6:$AQ$24</definedName>
    <definedName name="_xlnm._FilterDatabase" localSheetId="0" hidden="1">집배7!#REF!</definedName>
    <definedName name="_xlnm._FilterDatabase" localSheetId="1" hidden="1">집배8!#REF!</definedName>
    <definedName name="_xlnm._FilterDatabase" localSheetId="2" hidden="1">집배9!#REF!</definedName>
    <definedName name="_xlnm.Print_Area" localSheetId="3">계리7!$A$1:$AP$35</definedName>
    <definedName name="_xlnm.Print_Area" localSheetId="4">계리8!$A$1:$AP$39</definedName>
    <definedName name="_xlnm.Print_Area" localSheetId="5">계리9!$A$1:$AP$24</definedName>
    <definedName name="_xlnm.Print_Area" localSheetId="0">집배7!$A$1:$AP$34</definedName>
    <definedName name="_xlnm.Print_Area" localSheetId="1">집배8!$A$1:$AP$39</definedName>
    <definedName name="_xlnm.Print_Area" localSheetId="2">집배9!$A$1:$AP$30</definedName>
    <definedName name="_xlnm.Print_Titles" localSheetId="3">계리7!$1:$4</definedName>
    <definedName name="_xlnm.Print_Titles" localSheetId="4">계리8!$1:$4</definedName>
    <definedName name="_xlnm.Print_Titles" localSheetId="5">계리9!$1:$4</definedName>
    <definedName name="_xlnm.Print_Titles" localSheetId="0">집배7!$1:$4</definedName>
    <definedName name="_xlnm.Print_Titles" localSheetId="1">집배8!$1:$4</definedName>
    <definedName name="_xlnm.Print_Titles" localSheetId="2">집배9!$1:$4</definedName>
  </definedNames>
  <calcPr calcId="125725"/>
</workbook>
</file>

<file path=xl/calcChain.xml><?xml version="1.0" encoding="utf-8"?>
<calcChain xmlns="http://schemas.openxmlformats.org/spreadsheetml/2006/main">
  <c r="AO24" i="62"/>
  <c r="AM24"/>
  <c r="W24"/>
  <c r="Z24" s="1"/>
  <c r="V24"/>
  <c r="S24"/>
  <c r="N24"/>
  <c r="Q24" s="1"/>
  <c r="M24"/>
  <c r="I24"/>
  <c r="AO23"/>
  <c r="AM23"/>
  <c r="X23"/>
  <c r="W23"/>
  <c r="Z23" s="1"/>
  <c r="V23"/>
  <c r="S23"/>
  <c r="N23"/>
  <c r="P23" s="1"/>
  <c r="M23"/>
  <c r="I23"/>
  <c r="AO22"/>
  <c r="AM22"/>
  <c r="W22"/>
  <c r="Y22" s="1"/>
  <c r="V22"/>
  <c r="S22"/>
  <c r="N22"/>
  <c r="O22" s="1"/>
  <c r="M22"/>
  <c r="I22"/>
  <c r="AO21"/>
  <c r="AM21"/>
  <c r="W21"/>
  <c r="X21" s="1"/>
  <c r="V21"/>
  <c r="S21"/>
  <c r="N21"/>
  <c r="Q21" s="1"/>
  <c r="M21"/>
  <c r="I21"/>
  <c r="AO20"/>
  <c r="AM20"/>
  <c r="W20"/>
  <c r="Z20" s="1"/>
  <c r="V20"/>
  <c r="S20"/>
  <c r="N20"/>
  <c r="Q20" s="1"/>
  <c r="M20"/>
  <c r="I20"/>
  <c r="AO19"/>
  <c r="AM19"/>
  <c r="AJ19"/>
  <c r="W19"/>
  <c r="Z19" s="1"/>
  <c r="V19"/>
  <c r="S19"/>
  <c r="N19"/>
  <c r="Q19" s="1"/>
  <c r="M19"/>
  <c r="I19"/>
  <c r="AO18"/>
  <c r="AM18"/>
  <c r="AJ18"/>
  <c r="W18"/>
  <c r="Z18" s="1"/>
  <c r="V18"/>
  <c r="S18"/>
  <c r="N18"/>
  <c r="Q18" s="1"/>
  <c r="M18"/>
  <c r="I18"/>
  <c r="AO17"/>
  <c r="AM17"/>
  <c r="AJ17"/>
  <c r="W17"/>
  <c r="Z17" s="1"/>
  <c r="V17"/>
  <c r="S17"/>
  <c r="N17"/>
  <c r="Q17" s="1"/>
  <c r="M17"/>
  <c r="I17"/>
  <c r="AO16"/>
  <c r="AM16"/>
  <c r="X16"/>
  <c r="W16"/>
  <c r="Z16" s="1"/>
  <c r="V16"/>
  <c r="S16"/>
  <c r="N16"/>
  <c r="P16" s="1"/>
  <c r="M16"/>
  <c r="I16"/>
  <c r="AO15"/>
  <c r="AM15"/>
  <c r="W15"/>
  <c r="Y15" s="1"/>
  <c r="V15"/>
  <c r="S15"/>
  <c r="Q15"/>
  <c r="N15"/>
  <c r="O15" s="1"/>
  <c r="M15"/>
  <c r="I15"/>
  <c r="AO14"/>
  <c r="AM14"/>
  <c r="Z14"/>
  <c r="W14"/>
  <c r="X14" s="1"/>
  <c r="V14"/>
  <c r="S14"/>
  <c r="N14"/>
  <c r="Q14" s="1"/>
  <c r="M14"/>
  <c r="I14"/>
  <c r="AO13"/>
  <c r="AM13"/>
  <c r="W13"/>
  <c r="Z13" s="1"/>
  <c r="V13"/>
  <c r="S13"/>
  <c r="N13"/>
  <c r="Q13" s="1"/>
  <c r="M13"/>
  <c r="I13"/>
  <c r="AO12"/>
  <c r="AM12"/>
  <c r="X12"/>
  <c r="W12"/>
  <c r="Z12" s="1"/>
  <c r="V12"/>
  <c r="S12"/>
  <c r="N12"/>
  <c r="P12" s="1"/>
  <c r="M12"/>
  <c r="I12"/>
  <c r="AO11"/>
  <c r="AM11"/>
  <c r="W11"/>
  <c r="Y11" s="1"/>
  <c r="V11"/>
  <c r="S11"/>
  <c r="Q11"/>
  <c r="N11"/>
  <c r="O11" s="1"/>
  <c r="M11"/>
  <c r="I11"/>
  <c r="AO10"/>
  <c r="AM10"/>
  <c r="Z10"/>
  <c r="W10"/>
  <c r="X10" s="1"/>
  <c r="V10"/>
  <c r="S10"/>
  <c r="N10"/>
  <c r="Q10" s="1"/>
  <c r="M10"/>
  <c r="I10"/>
  <c r="AO9"/>
  <c r="AM9"/>
  <c r="W9"/>
  <c r="Z9" s="1"/>
  <c r="V9"/>
  <c r="S9"/>
  <c r="N9"/>
  <c r="Q9" s="1"/>
  <c r="M9"/>
  <c r="I9"/>
  <c r="AO8"/>
  <c r="AM8"/>
  <c r="X8"/>
  <c r="W8"/>
  <c r="Z8" s="1"/>
  <c r="V8"/>
  <c r="S8"/>
  <c r="N8"/>
  <c r="P8" s="1"/>
  <c r="M8"/>
  <c r="I8"/>
  <c r="AO7"/>
  <c r="AM7"/>
  <c r="W7"/>
  <c r="Y7" s="1"/>
  <c r="V7"/>
  <c r="S7"/>
  <c r="Q7"/>
  <c r="N7"/>
  <c r="O7" s="1"/>
  <c r="M7"/>
  <c r="I7"/>
  <c r="AO6"/>
  <c r="AM6"/>
  <c r="Z6"/>
  <c r="W6"/>
  <c r="X6" s="1"/>
  <c r="V6"/>
  <c r="S6"/>
  <c r="N6"/>
  <c r="Q6" s="1"/>
  <c r="M6"/>
  <c r="I6"/>
  <c r="AO5"/>
  <c r="AM5"/>
  <c r="AJ5"/>
  <c r="X5"/>
  <c r="W5"/>
  <c r="Z5" s="1"/>
  <c r="V5"/>
  <c r="S5"/>
  <c r="P5"/>
  <c r="O5"/>
  <c r="N5"/>
  <c r="Q5" s="1"/>
  <c r="M5"/>
  <c r="I5"/>
  <c r="AO39" i="61"/>
  <c r="AM39"/>
  <c r="AJ39"/>
  <c r="W39"/>
  <c r="X39" s="1"/>
  <c r="S39"/>
  <c r="N39"/>
  <c r="O39" s="1"/>
  <c r="I39"/>
  <c r="AO38"/>
  <c r="AM38"/>
  <c r="AJ38"/>
  <c r="W38"/>
  <c r="X38" s="1"/>
  <c r="V38"/>
  <c r="S38"/>
  <c r="N38"/>
  <c r="P38" s="1"/>
  <c r="M38"/>
  <c r="I38"/>
  <c r="AO37"/>
  <c r="AM37"/>
  <c r="AJ37"/>
  <c r="Z37"/>
  <c r="Y37"/>
  <c r="X37"/>
  <c r="AA37" s="1"/>
  <c r="W37"/>
  <c r="S37"/>
  <c r="N37"/>
  <c r="O37" s="1"/>
  <c r="M37"/>
  <c r="I37"/>
  <c r="AO36"/>
  <c r="AM36"/>
  <c r="AJ36"/>
  <c r="W36"/>
  <c r="Y36" s="1"/>
  <c r="S36"/>
  <c r="Q36"/>
  <c r="N36"/>
  <c r="O36" s="1"/>
  <c r="M36"/>
  <c r="I36"/>
  <c r="AO35"/>
  <c r="AM35"/>
  <c r="AJ35"/>
  <c r="W35"/>
  <c r="X35" s="1"/>
  <c r="S35"/>
  <c r="Q35"/>
  <c r="P35"/>
  <c r="O35"/>
  <c r="R35" s="1"/>
  <c r="N35"/>
  <c r="M35"/>
  <c r="I35"/>
  <c r="AO34"/>
  <c r="AM34"/>
  <c r="AJ34"/>
  <c r="Z34"/>
  <c r="Y34"/>
  <c r="W34"/>
  <c r="X34" s="1"/>
  <c r="S34"/>
  <c r="N34"/>
  <c r="P34" s="1"/>
  <c r="M34"/>
  <c r="I34"/>
  <c r="AO33"/>
  <c r="AM33"/>
  <c r="AJ33"/>
  <c r="Z33"/>
  <c r="Y33"/>
  <c r="X33"/>
  <c r="AA33" s="1"/>
  <c r="W33"/>
  <c r="V33"/>
  <c r="S33"/>
  <c r="O33"/>
  <c r="N33"/>
  <c r="P33" s="1"/>
  <c r="M33"/>
  <c r="I33"/>
  <c r="AO32"/>
  <c r="AM32"/>
  <c r="AJ32"/>
  <c r="Y32"/>
  <c r="W32"/>
  <c r="Z32" s="1"/>
  <c r="V32"/>
  <c r="S32"/>
  <c r="N32"/>
  <c r="P32" s="1"/>
  <c r="M32"/>
  <c r="I32"/>
  <c r="AO31"/>
  <c r="AM31"/>
  <c r="AJ31"/>
  <c r="Z31"/>
  <c r="X31"/>
  <c r="W31"/>
  <c r="Y31" s="1"/>
  <c r="S31"/>
  <c r="N31"/>
  <c r="M31"/>
  <c r="I31"/>
  <c r="AO30"/>
  <c r="AM30"/>
  <c r="AJ30"/>
  <c r="Y30"/>
  <c r="X30"/>
  <c r="AA30" s="1"/>
  <c r="W30"/>
  <c r="Z30" s="1"/>
  <c r="V30"/>
  <c r="S30"/>
  <c r="N30"/>
  <c r="M30"/>
  <c r="I30"/>
  <c r="AO29"/>
  <c r="AM29"/>
  <c r="AJ29"/>
  <c r="W29"/>
  <c r="Z29" s="1"/>
  <c r="AE29" s="1"/>
  <c r="S29"/>
  <c r="Q29"/>
  <c r="N29"/>
  <c r="O29" s="1"/>
  <c r="M29"/>
  <c r="I29"/>
  <c r="AO28"/>
  <c r="AM28"/>
  <c r="AJ28"/>
  <c r="W28"/>
  <c r="S28"/>
  <c r="P28"/>
  <c r="N28"/>
  <c r="Q28" s="1"/>
  <c r="M28"/>
  <c r="I28"/>
  <c r="AO27"/>
  <c r="AM27"/>
  <c r="AJ27"/>
  <c r="Z27"/>
  <c r="W27"/>
  <c r="X27" s="1"/>
  <c r="V27"/>
  <c r="S27"/>
  <c r="N27"/>
  <c r="O27" s="1"/>
  <c r="M27"/>
  <c r="I27"/>
  <c r="AO26"/>
  <c r="AM26"/>
  <c r="AJ26"/>
  <c r="W26"/>
  <c r="X26" s="1"/>
  <c r="S26"/>
  <c r="N26"/>
  <c r="O26" s="1"/>
  <c r="M26"/>
  <c r="I26"/>
  <c r="AO25"/>
  <c r="AM25"/>
  <c r="AJ25"/>
  <c r="Z25"/>
  <c r="X25"/>
  <c r="W25"/>
  <c r="Y25" s="1"/>
  <c r="V25"/>
  <c r="S25"/>
  <c r="N25"/>
  <c r="Q25" s="1"/>
  <c r="M25"/>
  <c r="I25"/>
  <c r="AO24"/>
  <c r="AM24"/>
  <c r="AJ24"/>
  <c r="Z24"/>
  <c r="X24"/>
  <c r="W24"/>
  <c r="Y24" s="1"/>
  <c r="V24"/>
  <c r="S24"/>
  <c r="O24"/>
  <c r="N24"/>
  <c r="Q24" s="1"/>
  <c r="M24"/>
  <c r="I24"/>
  <c r="AO23"/>
  <c r="AM23"/>
  <c r="AJ23"/>
  <c r="W23"/>
  <c r="X23" s="1"/>
  <c r="V23"/>
  <c r="S23"/>
  <c r="P23"/>
  <c r="O23"/>
  <c r="R23" s="1"/>
  <c r="N23"/>
  <c r="Q23" s="1"/>
  <c r="M23"/>
  <c r="I23"/>
  <c r="AO22"/>
  <c r="AM22"/>
  <c r="AJ22"/>
  <c r="Y22"/>
  <c r="W22"/>
  <c r="Z22" s="1"/>
  <c r="V22"/>
  <c r="S22"/>
  <c r="N22"/>
  <c r="Q22" s="1"/>
  <c r="M22"/>
  <c r="I22"/>
  <c r="AO21"/>
  <c r="AM21"/>
  <c r="AJ21"/>
  <c r="Z21"/>
  <c r="X21"/>
  <c r="W21"/>
  <c r="Y21" s="1"/>
  <c r="V21"/>
  <c r="S21"/>
  <c r="N21"/>
  <c r="Q21" s="1"/>
  <c r="M21"/>
  <c r="I21"/>
  <c r="AO20"/>
  <c r="AM20"/>
  <c r="AJ20"/>
  <c r="Z20"/>
  <c r="X20"/>
  <c r="W20"/>
  <c r="Y20" s="1"/>
  <c r="V20"/>
  <c r="S20"/>
  <c r="O20"/>
  <c r="N20"/>
  <c r="Q20" s="1"/>
  <c r="M20"/>
  <c r="I20"/>
  <c r="AO19"/>
  <c r="AM19"/>
  <c r="AJ19"/>
  <c r="W19"/>
  <c r="X19" s="1"/>
  <c r="V19"/>
  <c r="S19"/>
  <c r="P19"/>
  <c r="O19"/>
  <c r="R19" s="1"/>
  <c r="N19"/>
  <c r="Q19" s="1"/>
  <c r="M19"/>
  <c r="I19"/>
  <c r="AO18"/>
  <c r="AM18"/>
  <c r="AJ18"/>
  <c r="Y18"/>
  <c r="W18"/>
  <c r="Z18" s="1"/>
  <c r="V18"/>
  <c r="S18"/>
  <c r="N18"/>
  <c r="Q18" s="1"/>
  <c r="M18"/>
  <c r="I18"/>
  <c r="AO17"/>
  <c r="AM17"/>
  <c r="AJ17"/>
  <c r="Z17"/>
  <c r="X17"/>
  <c r="W17"/>
  <c r="Y17" s="1"/>
  <c r="V17"/>
  <c r="S17"/>
  <c r="N17"/>
  <c r="Q17" s="1"/>
  <c r="M17"/>
  <c r="I17"/>
  <c r="AO16"/>
  <c r="AM16"/>
  <c r="AJ16"/>
  <c r="Z16"/>
  <c r="X16"/>
  <c r="W16"/>
  <c r="Y16" s="1"/>
  <c r="V16"/>
  <c r="S16"/>
  <c r="O16"/>
  <c r="N16"/>
  <c r="Q16" s="1"/>
  <c r="M16"/>
  <c r="I16"/>
  <c r="AO15"/>
  <c r="AM15"/>
  <c r="AJ15"/>
  <c r="W15"/>
  <c r="X15" s="1"/>
  <c r="V15"/>
  <c r="S15"/>
  <c r="P15"/>
  <c r="O15"/>
  <c r="R15" s="1"/>
  <c r="N15"/>
  <c r="Q15" s="1"/>
  <c r="M15"/>
  <c r="I15"/>
  <c r="AO14"/>
  <c r="AM14"/>
  <c r="AJ14"/>
  <c r="Y14"/>
  <c r="W14"/>
  <c r="Z14" s="1"/>
  <c r="V14"/>
  <c r="S14"/>
  <c r="N14"/>
  <c r="Q14" s="1"/>
  <c r="M14"/>
  <c r="I14"/>
  <c r="AO13"/>
  <c r="AM13"/>
  <c r="AJ13"/>
  <c r="Z13"/>
  <c r="X13"/>
  <c r="W13"/>
  <c r="Y13" s="1"/>
  <c r="V13"/>
  <c r="S13"/>
  <c r="N13"/>
  <c r="Q13" s="1"/>
  <c r="M13"/>
  <c r="I13"/>
  <c r="AO12"/>
  <c r="AM12"/>
  <c r="AJ12"/>
  <c r="Z12"/>
  <c r="X12"/>
  <c r="W12"/>
  <c r="Y12" s="1"/>
  <c r="V12"/>
  <c r="S12"/>
  <c r="O12"/>
  <c r="N12"/>
  <c r="Q12" s="1"/>
  <c r="M12"/>
  <c r="I12"/>
  <c r="AO11"/>
  <c r="AM11"/>
  <c r="AJ11"/>
  <c r="W11"/>
  <c r="X11" s="1"/>
  <c r="V11"/>
  <c r="S11"/>
  <c r="P11"/>
  <c r="O11"/>
  <c r="R11" s="1"/>
  <c r="N11"/>
  <c r="Q11" s="1"/>
  <c r="M11"/>
  <c r="I11"/>
  <c r="AO10"/>
  <c r="AM10"/>
  <c r="AJ10"/>
  <c r="Y10"/>
  <c r="W10"/>
  <c r="Z10" s="1"/>
  <c r="V10"/>
  <c r="S10"/>
  <c r="N10"/>
  <c r="Q10" s="1"/>
  <c r="M10"/>
  <c r="I10"/>
  <c r="AO9"/>
  <c r="AM9"/>
  <c r="AJ9"/>
  <c r="Z9"/>
  <c r="X9"/>
  <c r="W9"/>
  <c r="Y9" s="1"/>
  <c r="V9"/>
  <c r="S9"/>
  <c r="N9"/>
  <c r="Q9" s="1"/>
  <c r="M9"/>
  <c r="I9"/>
  <c r="AO8"/>
  <c r="AM8"/>
  <c r="AJ8"/>
  <c r="Z8"/>
  <c r="W8"/>
  <c r="X8" s="1"/>
  <c r="V8"/>
  <c r="S8"/>
  <c r="N8"/>
  <c r="O8" s="1"/>
  <c r="M8"/>
  <c r="I8"/>
  <c r="AO7"/>
  <c r="AM7"/>
  <c r="AJ7"/>
  <c r="W7"/>
  <c r="X7" s="1"/>
  <c r="V7"/>
  <c r="S7"/>
  <c r="P7"/>
  <c r="N7"/>
  <c r="Q7" s="1"/>
  <c r="M7"/>
  <c r="I7"/>
  <c r="AO6"/>
  <c r="AM6"/>
  <c r="AJ6"/>
  <c r="Z6"/>
  <c r="W6"/>
  <c r="X6" s="1"/>
  <c r="V6"/>
  <c r="S6"/>
  <c r="N6"/>
  <c r="O6" s="1"/>
  <c r="M6"/>
  <c r="I6"/>
  <c r="AO5"/>
  <c r="AM5"/>
  <c r="AJ5"/>
  <c r="W5"/>
  <c r="X5" s="1"/>
  <c r="V5"/>
  <c r="S5"/>
  <c r="P5"/>
  <c r="N5"/>
  <c r="Q5" s="1"/>
  <c r="M5"/>
  <c r="I5"/>
  <c r="AO35" i="60"/>
  <c r="AM35"/>
  <c r="AJ35"/>
  <c r="W35"/>
  <c r="X35" s="1"/>
  <c r="V35"/>
  <c r="S35"/>
  <c r="N35"/>
  <c r="P35" s="1"/>
  <c r="M35"/>
  <c r="I35"/>
  <c r="AO34"/>
  <c r="AM34"/>
  <c r="AJ34"/>
  <c r="W34"/>
  <c r="X34" s="1"/>
  <c r="V34"/>
  <c r="S34"/>
  <c r="N34"/>
  <c r="P34" s="1"/>
  <c r="M34"/>
  <c r="I34"/>
  <c r="AO33"/>
  <c r="AM33"/>
  <c r="AJ33"/>
  <c r="W33"/>
  <c r="X33" s="1"/>
  <c r="V33"/>
  <c r="S33"/>
  <c r="N33"/>
  <c r="P33" s="1"/>
  <c r="M33"/>
  <c r="I33"/>
  <c r="AO32"/>
  <c r="AM32"/>
  <c r="AJ32"/>
  <c r="W32"/>
  <c r="X32" s="1"/>
  <c r="V32"/>
  <c r="S32"/>
  <c r="N32"/>
  <c r="P32" s="1"/>
  <c r="M32"/>
  <c r="I32"/>
  <c r="AO31"/>
  <c r="AM31"/>
  <c r="AJ31"/>
  <c r="W31"/>
  <c r="X31" s="1"/>
  <c r="V31"/>
  <c r="S31"/>
  <c r="N31"/>
  <c r="P31" s="1"/>
  <c r="M31"/>
  <c r="I31"/>
  <c r="AO30"/>
  <c r="AM30"/>
  <c r="AJ30"/>
  <c r="W30"/>
  <c r="X30" s="1"/>
  <c r="V30"/>
  <c r="S30"/>
  <c r="N30"/>
  <c r="P30" s="1"/>
  <c r="M30"/>
  <c r="I30"/>
  <c r="AO29"/>
  <c r="AM29"/>
  <c r="AJ29"/>
  <c r="W29"/>
  <c r="X29" s="1"/>
  <c r="V29"/>
  <c r="S29"/>
  <c r="N29"/>
  <c r="P29" s="1"/>
  <c r="M29"/>
  <c r="I29"/>
  <c r="AO28"/>
  <c r="AM28"/>
  <c r="AJ28"/>
  <c r="W28"/>
  <c r="X28" s="1"/>
  <c r="V28"/>
  <c r="S28"/>
  <c r="N28"/>
  <c r="P28" s="1"/>
  <c r="M28"/>
  <c r="I28"/>
  <c r="AO27"/>
  <c r="AM27"/>
  <c r="AJ27"/>
  <c r="W27"/>
  <c r="X27" s="1"/>
  <c r="V27"/>
  <c r="S27"/>
  <c r="N27"/>
  <c r="P27" s="1"/>
  <c r="M27"/>
  <c r="I27"/>
  <c r="AO26"/>
  <c r="AM26"/>
  <c r="AJ26"/>
  <c r="W26"/>
  <c r="X26" s="1"/>
  <c r="V26"/>
  <c r="S26"/>
  <c r="N26"/>
  <c r="P26" s="1"/>
  <c r="M26"/>
  <c r="I26"/>
  <c r="AO25"/>
  <c r="AM25"/>
  <c r="AJ25"/>
  <c r="W25"/>
  <c r="X25" s="1"/>
  <c r="V25"/>
  <c r="S25"/>
  <c r="N25"/>
  <c r="P25" s="1"/>
  <c r="M25"/>
  <c r="I25"/>
  <c r="AO24"/>
  <c r="AM24"/>
  <c r="AJ24"/>
  <c r="W24"/>
  <c r="X24" s="1"/>
  <c r="V24"/>
  <c r="S24"/>
  <c r="N24"/>
  <c r="P24" s="1"/>
  <c r="M24"/>
  <c r="I24"/>
  <c r="AO23"/>
  <c r="AM23"/>
  <c r="AJ23"/>
  <c r="W23"/>
  <c r="X23" s="1"/>
  <c r="V23"/>
  <c r="S23"/>
  <c r="N23"/>
  <c r="P23" s="1"/>
  <c r="M23"/>
  <c r="I23"/>
  <c r="AO22"/>
  <c r="AM22"/>
  <c r="AJ22"/>
  <c r="W22"/>
  <c r="X22" s="1"/>
  <c r="V22"/>
  <c r="S22"/>
  <c r="N22"/>
  <c r="P22" s="1"/>
  <c r="M22"/>
  <c r="I22"/>
  <c r="AO21"/>
  <c r="AM21"/>
  <c r="AJ21"/>
  <c r="W21"/>
  <c r="X21" s="1"/>
  <c r="V21"/>
  <c r="S21"/>
  <c r="N21"/>
  <c r="P21" s="1"/>
  <c r="M21"/>
  <c r="I21"/>
  <c r="AO20"/>
  <c r="AM20"/>
  <c r="AJ20"/>
  <c r="W20"/>
  <c r="X20" s="1"/>
  <c r="V20"/>
  <c r="S20"/>
  <c r="N20"/>
  <c r="P20" s="1"/>
  <c r="M20"/>
  <c r="I20"/>
  <c r="AO19"/>
  <c r="AM19"/>
  <c r="AJ19"/>
  <c r="W19"/>
  <c r="X19" s="1"/>
  <c r="V19"/>
  <c r="S19"/>
  <c r="N19"/>
  <c r="P19" s="1"/>
  <c r="M19"/>
  <c r="I19"/>
  <c r="AO18"/>
  <c r="AM18"/>
  <c r="AJ18"/>
  <c r="W18"/>
  <c r="X18" s="1"/>
  <c r="V18"/>
  <c r="S18"/>
  <c r="N18"/>
  <c r="P18" s="1"/>
  <c r="M18"/>
  <c r="I18"/>
  <c r="AO17"/>
  <c r="AM17"/>
  <c r="AJ17"/>
  <c r="W17"/>
  <c r="X17" s="1"/>
  <c r="V17"/>
  <c r="S17"/>
  <c r="N17"/>
  <c r="P17" s="1"/>
  <c r="M17"/>
  <c r="I17"/>
  <c r="AO16"/>
  <c r="AM16"/>
  <c r="AJ16"/>
  <c r="W16"/>
  <c r="X16" s="1"/>
  <c r="V16"/>
  <c r="S16"/>
  <c r="N16"/>
  <c r="P16" s="1"/>
  <c r="M16"/>
  <c r="I16"/>
  <c r="AO15"/>
  <c r="AM15"/>
  <c r="AJ15"/>
  <c r="W15"/>
  <c r="X15" s="1"/>
  <c r="V15"/>
  <c r="S15"/>
  <c r="N15"/>
  <c r="P15" s="1"/>
  <c r="M15"/>
  <c r="I15"/>
  <c r="AO14"/>
  <c r="AM14"/>
  <c r="AJ14"/>
  <c r="W14"/>
  <c r="X14" s="1"/>
  <c r="V14"/>
  <c r="S14"/>
  <c r="N14"/>
  <c r="P14" s="1"/>
  <c r="M14"/>
  <c r="I14"/>
  <c r="AO13"/>
  <c r="AM13"/>
  <c r="AJ13"/>
  <c r="W13"/>
  <c r="X13" s="1"/>
  <c r="V13"/>
  <c r="S13"/>
  <c r="N13"/>
  <c r="P13" s="1"/>
  <c r="M13"/>
  <c r="I13"/>
  <c r="AO12"/>
  <c r="AM12"/>
  <c r="AJ12"/>
  <c r="W12"/>
  <c r="X12" s="1"/>
  <c r="V12"/>
  <c r="S12"/>
  <c r="N12"/>
  <c r="P12" s="1"/>
  <c r="M12"/>
  <c r="I12"/>
  <c r="AO11"/>
  <c r="AM11"/>
  <c r="AJ11"/>
  <c r="W11"/>
  <c r="X11" s="1"/>
  <c r="V11"/>
  <c r="S11"/>
  <c r="N11"/>
  <c r="P11" s="1"/>
  <c r="M11"/>
  <c r="I11"/>
  <c r="AO10"/>
  <c r="AM10"/>
  <c r="AJ10"/>
  <c r="W10"/>
  <c r="X10" s="1"/>
  <c r="V10"/>
  <c r="S10"/>
  <c r="N10"/>
  <c r="P10" s="1"/>
  <c r="M10"/>
  <c r="I10"/>
  <c r="AO9"/>
  <c r="AM9"/>
  <c r="AJ9"/>
  <c r="W9"/>
  <c r="X9" s="1"/>
  <c r="V9"/>
  <c r="S9"/>
  <c r="N9"/>
  <c r="P9" s="1"/>
  <c r="M9"/>
  <c r="I9"/>
  <c r="AO8"/>
  <c r="AM8"/>
  <c r="AJ8"/>
  <c r="W8"/>
  <c r="X8" s="1"/>
  <c r="V8"/>
  <c r="S8"/>
  <c r="N8"/>
  <c r="P8" s="1"/>
  <c r="M8"/>
  <c r="I8"/>
  <c r="AO7"/>
  <c r="AM7"/>
  <c r="AJ7"/>
  <c r="W7"/>
  <c r="X7" s="1"/>
  <c r="V7"/>
  <c r="S7"/>
  <c r="N7"/>
  <c r="P7" s="1"/>
  <c r="M7"/>
  <c r="I7"/>
  <c r="AO6"/>
  <c r="AM6"/>
  <c r="AJ6"/>
  <c r="W6"/>
  <c r="X6" s="1"/>
  <c r="V6"/>
  <c r="S6"/>
  <c r="N6"/>
  <c r="P6" s="1"/>
  <c r="M6"/>
  <c r="I6"/>
  <c r="AO5"/>
  <c r="AM5"/>
  <c r="AJ5"/>
  <c r="W5"/>
  <c r="X5" s="1"/>
  <c r="V5"/>
  <c r="S5"/>
  <c r="N5"/>
  <c r="P5" s="1"/>
  <c r="M5"/>
  <c r="I5"/>
  <c r="AA10" i="62" l="1"/>
  <c r="Y5"/>
  <c r="O6"/>
  <c r="O10"/>
  <c r="O14"/>
  <c r="O21"/>
  <c r="AA5"/>
  <c r="Z21"/>
  <c r="Q22"/>
  <c r="R5"/>
  <c r="Y6"/>
  <c r="AA6" s="1"/>
  <c r="P7"/>
  <c r="R7" s="1"/>
  <c r="Y9"/>
  <c r="Y10"/>
  <c r="P11"/>
  <c r="R11" s="1"/>
  <c r="Y13"/>
  <c r="Y14"/>
  <c r="AA14" s="1"/>
  <c r="P15"/>
  <c r="R15" s="1"/>
  <c r="Y17"/>
  <c r="AA17" s="1"/>
  <c r="Y18"/>
  <c r="Y19"/>
  <c r="Y20"/>
  <c r="Y21"/>
  <c r="AA21" s="1"/>
  <c r="P22"/>
  <c r="R22" s="1"/>
  <c r="Y24"/>
  <c r="P6"/>
  <c r="O9"/>
  <c r="X9"/>
  <c r="P10"/>
  <c r="O13"/>
  <c r="X13"/>
  <c r="AA13" s="1"/>
  <c r="P14"/>
  <c r="O17"/>
  <c r="X17"/>
  <c r="O18"/>
  <c r="X18"/>
  <c r="O19"/>
  <c r="X19"/>
  <c r="O20"/>
  <c r="X20"/>
  <c r="AA20" s="1"/>
  <c r="P21"/>
  <c r="O24"/>
  <c r="X24"/>
  <c r="AA24" s="1"/>
  <c r="O5" i="61"/>
  <c r="R5" s="1"/>
  <c r="Q6"/>
  <c r="Y6"/>
  <c r="O7"/>
  <c r="R7" s="1"/>
  <c r="Q8"/>
  <c r="AE8" s="1"/>
  <c r="Y8"/>
  <c r="P10"/>
  <c r="X10"/>
  <c r="AA10" s="1"/>
  <c r="Z11"/>
  <c r="AE11" s="1"/>
  <c r="AF11" s="1"/>
  <c r="P14"/>
  <c r="X14"/>
  <c r="AA14" s="1"/>
  <c r="Z15"/>
  <c r="AE15" s="1"/>
  <c r="AF15" s="1"/>
  <c r="P18"/>
  <c r="X18"/>
  <c r="AA18" s="1"/>
  <c r="Z19"/>
  <c r="AE19" s="1"/>
  <c r="AF19" s="1"/>
  <c r="P22"/>
  <c r="X22"/>
  <c r="AA22" s="1"/>
  <c r="Z23"/>
  <c r="AE23" s="1"/>
  <c r="AF23" s="1"/>
  <c r="Q27"/>
  <c r="Y27"/>
  <c r="O28"/>
  <c r="R28" s="1"/>
  <c r="O32"/>
  <c r="X32"/>
  <c r="AA32" s="1"/>
  <c r="AA34"/>
  <c r="P36"/>
  <c r="R36" s="1"/>
  <c r="X36"/>
  <c r="Z38"/>
  <c r="Q39"/>
  <c r="AA6"/>
  <c r="Z7"/>
  <c r="AE7" s="1"/>
  <c r="P8"/>
  <c r="R8" s="1"/>
  <c r="AA8"/>
  <c r="AA9"/>
  <c r="Y11"/>
  <c r="AA13"/>
  <c r="Y15"/>
  <c r="AA17"/>
  <c r="Y19"/>
  <c r="AA21"/>
  <c r="Y23"/>
  <c r="AA25"/>
  <c r="Z26"/>
  <c r="P27"/>
  <c r="R27" s="1"/>
  <c r="Y29"/>
  <c r="AA31"/>
  <c r="Y38"/>
  <c r="AA38" s="1"/>
  <c r="P39"/>
  <c r="R39" s="1"/>
  <c r="Z5"/>
  <c r="AE5" s="1"/>
  <c r="AF5" s="1"/>
  <c r="P6"/>
  <c r="R6" s="1"/>
  <c r="Y5"/>
  <c r="AA5" s="1"/>
  <c r="Y7"/>
  <c r="AA7" s="1"/>
  <c r="Y26"/>
  <c r="X29"/>
  <c r="O34"/>
  <c r="O38"/>
  <c r="AE6"/>
  <c r="AE27"/>
  <c r="O5" i="60"/>
  <c r="O6"/>
  <c r="R6" s="1"/>
  <c r="O7"/>
  <c r="O8"/>
  <c r="O9"/>
  <c r="O10"/>
  <c r="R10" s="1"/>
  <c r="O11"/>
  <c r="O12"/>
  <c r="O13"/>
  <c r="O14"/>
  <c r="R14" s="1"/>
  <c r="O15"/>
  <c r="O16"/>
  <c r="O17"/>
  <c r="O18"/>
  <c r="R18" s="1"/>
  <c r="O19"/>
  <c r="O20"/>
  <c r="O21"/>
  <c r="O22"/>
  <c r="R22" s="1"/>
  <c r="O23"/>
  <c r="O24"/>
  <c r="O25"/>
  <c r="O26"/>
  <c r="R26" s="1"/>
  <c r="O27"/>
  <c r="O28"/>
  <c r="O29"/>
  <c r="O30"/>
  <c r="R30" s="1"/>
  <c r="O31"/>
  <c r="O32"/>
  <c r="O33"/>
  <c r="O34"/>
  <c r="R34" s="1"/>
  <c r="O35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AE5" i="62"/>
  <c r="AA9"/>
  <c r="AA18"/>
  <c r="AA19"/>
  <c r="R6"/>
  <c r="AE9"/>
  <c r="R10"/>
  <c r="AE13"/>
  <c r="R14"/>
  <c r="AE17"/>
  <c r="AE18"/>
  <c r="AE19"/>
  <c r="AE20"/>
  <c r="R21"/>
  <c r="AE24"/>
  <c r="AE6"/>
  <c r="AE10"/>
  <c r="AA12"/>
  <c r="AE14"/>
  <c r="AE21"/>
  <c r="X7"/>
  <c r="O8"/>
  <c r="Y8"/>
  <c r="AA8" s="1"/>
  <c r="P9"/>
  <c r="X11"/>
  <c r="O12"/>
  <c r="R12" s="1"/>
  <c r="Y12"/>
  <c r="P13"/>
  <c r="R13" s="1"/>
  <c r="X15"/>
  <c r="O16"/>
  <c r="Y16"/>
  <c r="AA16" s="1"/>
  <c r="P17"/>
  <c r="R17" s="1"/>
  <c r="P18"/>
  <c r="R18" s="1"/>
  <c r="P19"/>
  <c r="R19" s="1"/>
  <c r="P20"/>
  <c r="X22"/>
  <c r="O23"/>
  <c r="R23" s="1"/>
  <c r="Y23"/>
  <c r="AA23" s="1"/>
  <c r="P24"/>
  <c r="R24" s="1"/>
  <c r="Z7"/>
  <c r="AE7" s="1"/>
  <c r="Q8"/>
  <c r="AE8" s="1"/>
  <c r="Z11"/>
  <c r="AE11" s="1"/>
  <c r="Q12"/>
  <c r="AE12" s="1"/>
  <c r="Z15"/>
  <c r="AE15" s="1"/>
  <c r="Q16"/>
  <c r="AE16" s="1"/>
  <c r="Z22"/>
  <c r="AE22" s="1"/>
  <c r="Q23"/>
  <c r="AE23" s="1"/>
  <c r="AC6" i="61"/>
  <c r="AF6"/>
  <c r="AC5"/>
  <c r="AC7"/>
  <c r="AF7"/>
  <c r="O30"/>
  <c r="P30"/>
  <c r="Q30"/>
  <c r="P9"/>
  <c r="O10"/>
  <c r="R10" s="1"/>
  <c r="AE10"/>
  <c r="AA12"/>
  <c r="P13"/>
  <c r="O14"/>
  <c r="R14" s="1"/>
  <c r="AE14"/>
  <c r="AA16"/>
  <c r="P17"/>
  <c r="O18"/>
  <c r="R18" s="1"/>
  <c r="AE18"/>
  <c r="AA20"/>
  <c r="P21"/>
  <c r="O22"/>
  <c r="R22" s="1"/>
  <c r="AE22"/>
  <c r="AA24"/>
  <c r="P25"/>
  <c r="AA27"/>
  <c r="AE30"/>
  <c r="P26"/>
  <c r="R26" s="1"/>
  <c r="Q26"/>
  <c r="O31"/>
  <c r="R31" s="1"/>
  <c r="P31"/>
  <c r="Q31"/>
  <c r="AE31" s="1"/>
  <c r="O9"/>
  <c r="R9" s="1"/>
  <c r="AE9"/>
  <c r="AA11"/>
  <c r="AC11"/>
  <c r="P12"/>
  <c r="R12" s="1"/>
  <c r="O13"/>
  <c r="R13" s="1"/>
  <c r="AE13"/>
  <c r="AA15"/>
  <c r="AC15"/>
  <c r="P16"/>
  <c r="R16" s="1"/>
  <c r="O17"/>
  <c r="R17" s="1"/>
  <c r="AE17"/>
  <c r="AA19"/>
  <c r="AC19"/>
  <c r="P20"/>
  <c r="R20" s="1"/>
  <c r="O21"/>
  <c r="R21" s="1"/>
  <c r="AE21"/>
  <c r="AA23"/>
  <c r="AC23"/>
  <c r="P24"/>
  <c r="R24" s="1"/>
  <c r="O25"/>
  <c r="R25" s="1"/>
  <c r="AE25"/>
  <c r="AA26"/>
  <c r="AE38"/>
  <c r="AF27"/>
  <c r="AC27"/>
  <c r="X28"/>
  <c r="Y28"/>
  <c r="Z28"/>
  <c r="AE28" s="1"/>
  <c r="AE12"/>
  <c r="AE16"/>
  <c r="AE20"/>
  <c r="AE24"/>
  <c r="R29"/>
  <c r="AA29"/>
  <c r="AE37"/>
  <c r="AE26"/>
  <c r="AF29"/>
  <c r="P29"/>
  <c r="AC29" s="1"/>
  <c r="Z35"/>
  <c r="AE35" s="1"/>
  <c r="Q37"/>
  <c r="Z39"/>
  <c r="AE39" s="1"/>
  <c r="Q32"/>
  <c r="R32" s="1"/>
  <c r="Q33"/>
  <c r="AE33" s="1"/>
  <c r="Q34"/>
  <c r="R34" s="1"/>
  <c r="Y35"/>
  <c r="Z36"/>
  <c r="AE36" s="1"/>
  <c r="P37"/>
  <c r="R37" s="1"/>
  <c r="Q38"/>
  <c r="R38" s="1"/>
  <c r="Y39"/>
  <c r="AA39" s="1"/>
  <c r="Z7" i="60"/>
  <c r="AE7" s="1"/>
  <c r="Z10"/>
  <c r="AE10" s="1"/>
  <c r="Z13"/>
  <c r="AE13" s="1"/>
  <c r="Z18"/>
  <c r="AE18" s="1"/>
  <c r="Z19"/>
  <c r="AE19" s="1"/>
  <c r="Z20"/>
  <c r="AE20" s="1"/>
  <c r="Z21"/>
  <c r="AE21" s="1"/>
  <c r="Z22"/>
  <c r="AE22" s="1"/>
  <c r="Z23"/>
  <c r="AE23" s="1"/>
  <c r="Z24"/>
  <c r="AE24" s="1"/>
  <c r="Z25"/>
  <c r="AE25" s="1"/>
  <c r="Z26"/>
  <c r="AE26" s="1"/>
  <c r="Z27"/>
  <c r="AE27" s="1"/>
  <c r="Z28"/>
  <c r="AE28" s="1"/>
  <c r="Z29"/>
  <c r="AE29" s="1"/>
  <c r="Z30"/>
  <c r="AE30" s="1"/>
  <c r="Z31"/>
  <c r="AE31" s="1"/>
  <c r="Z32"/>
  <c r="AE32" s="1"/>
  <c r="Z33"/>
  <c r="AE33" s="1"/>
  <c r="Z34"/>
  <c r="AE34" s="1"/>
  <c r="Z35"/>
  <c r="AE35" s="1"/>
  <c r="Z6"/>
  <c r="AE6" s="1"/>
  <c r="Z9"/>
  <c r="AE9" s="1"/>
  <c r="Z12"/>
  <c r="AE12" s="1"/>
  <c r="Z14"/>
  <c r="AE14" s="1"/>
  <c r="Z15"/>
  <c r="Z16"/>
  <c r="AE16" s="1"/>
  <c r="Z17"/>
  <c r="AE17" s="1"/>
  <c r="Y6"/>
  <c r="AA6" s="1"/>
  <c r="Y8"/>
  <c r="Y10"/>
  <c r="AA10" s="1"/>
  <c r="Y12"/>
  <c r="AA12" s="1"/>
  <c r="Y14"/>
  <c r="AA14" s="1"/>
  <c r="Y15"/>
  <c r="AA15" s="1"/>
  <c r="Y18"/>
  <c r="AA18" s="1"/>
  <c r="Y20"/>
  <c r="AA20" s="1"/>
  <c r="Y22"/>
  <c r="AA22" s="1"/>
  <c r="Y23"/>
  <c r="Y25"/>
  <c r="AA25" s="1"/>
  <c r="Y27"/>
  <c r="Y29"/>
  <c r="AA29" s="1"/>
  <c r="Y31"/>
  <c r="Y32"/>
  <c r="AA32" s="1"/>
  <c r="Y34"/>
  <c r="AA34" s="1"/>
  <c r="Z5"/>
  <c r="AE5" s="1"/>
  <c r="Z8"/>
  <c r="AE8" s="1"/>
  <c r="Z11"/>
  <c r="Y5"/>
  <c r="Y7"/>
  <c r="AA7" s="1"/>
  <c r="Y9"/>
  <c r="AA9" s="1"/>
  <c r="Y11"/>
  <c r="AA11" s="1"/>
  <c r="Y13"/>
  <c r="AA13" s="1"/>
  <c r="Y16"/>
  <c r="AA16" s="1"/>
  <c r="Y17"/>
  <c r="AA17" s="1"/>
  <c r="Y19"/>
  <c r="Y21"/>
  <c r="AA21" s="1"/>
  <c r="Y24"/>
  <c r="AA24" s="1"/>
  <c r="Y26"/>
  <c r="AA26" s="1"/>
  <c r="Y28"/>
  <c r="AA28" s="1"/>
  <c r="Y30"/>
  <c r="AA30" s="1"/>
  <c r="Y33"/>
  <c r="AA33" s="1"/>
  <c r="Y35"/>
  <c r="R9" i="62" l="1"/>
  <c r="R20"/>
  <c r="AF8" i="61"/>
  <c r="AC8"/>
  <c r="AB8" s="1"/>
  <c r="R33"/>
  <c r="AA35"/>
  <c r="AA5" i="60"/>
  <c r="AA27"/>
  <c r="R33"/>
  <c r="R29"/>
  <c r="R25"/>
  <c r="R21"/>
  <c r="R17"/>
  <c r="R13"/>
  <c r="R9"/>
  <c r="R5"/>
  <c r="AA31"/>
  <c r="AA23"/>
  <c r="AA8"/>
  <c r="AE15"/>
  <c r="AC15" s="1"/>
  <c r="R35"/>
  <c r="R31"/>
  <c r="R27"/>
  <c r="R23"/>
  <c r="R19"/>
  <c r="R15"/>
  <c r="R11"/>
  <c r="R7"/>
  <c r="AA35"/>
  <c r="AA19"/>
  <c r="AE11"/>
  <c r="R32"/>
  <c r="R28"/>
  <c r="R24"/>
  <c r="R20"/>
  <c r="R16"/>
  <c r="R12"/>
  <c r="R8"/>
  <c r="AF23" i="62"/>
  <c r="AC23"/>
  <c r="AF12"/>
  <c r="AC12"/>
  <c r="AF16"/>
  <c r="AC16"/>
  <c r="AF8"/>
  <c r="AC8"/>
  <c r="AF17"/>
  <c r="AC17"/>
  <c r="AF9"/>
  <c r="AC9"/>
  <c r="AF5"/>
  <c r="AC5"/>
  <c r="AC15"/>
  <c r="AF15"/>
  <c r="AC7"/>
  <c r="AF7"/>
  <c r="AF21"/>
  <c r="AC21"/>
  <c r="AF10"/>
  <c r="AC10"/>
  <c r="AF24"/>
  <c r="AC24"/>
  <c r="AF18"/>
  <c r="AC18"/>
  <c r="AA22"/>
  <c r="AF19"/>
  <c r="AC19"/>
  <c r="AF13"/>
  <c r="AC13"/>
  <c r="AA15"/>
  <c r="AA11"/>
  <c r="AA7"/>
  <c r="AC22"/>
  <c r="AF22"/>
  <c r="AC11"/>
  <c r="AF11"/>
  <c r="AF14"/>
  <c r="AC14"/>
  <c r="AF6"/>
  <c r="AC6"/>
  <c r="AF20"/>
  <c r="AC20"/>
  <c r="R16"/>
  <c r="R8"/>
  <c r="AD29" i="61"/>
  <c r="AB29"/>
  <c r="AG29" s="1"/>
  <c r="AN29" s="1"/>
  <c r="AF33"/>
  <c r="AC33"/>
  <c r="AF35"/>
  <c r="AC35"/>
  <c r="AB19"/>
  <c r="AD19"/>
  <c r="AF31"/>
  <c r="AC31"/>
  <c r="AC37"/>
  <c r="AF37"/>
  <c r="AF24"/>
  <c r="AC24"/>
  <c r="AC21"/>
  <c r="AF21"/>
  <c r="AB15"/>
  <c r="AD15"/>
  <c r="AD7"/>
  <c r="AB7"/>
  <c r="AD6"/>
  <c r="AB6"/>
  <c r="AG6" s="1"/>
  <c r="AN6" s="1"/>
  <c r="AA28"/>
  <c r="AA36"/>
  <c r="AE34"/>
  <c r="AF26"/>
  <c r="AC26"/>
  <c r="AF12"/>
  <c r="AC12"/>
  <c r="AC38"/>
  <c r="AF38"/>
  <c r="AC25"/>
  <c r="AF25"/>
  <c r="AC9"/>
  <c r="AF9"/>
  <c r="AC30"/>
  <c r="AF30"/>
  <c r="AC22"/>
  <c r="AF22"/>
  <c r="AC18"/>
  <c r="AF18"/>
  <c r="AC14"/>
  <c r="AF14"/>
  <c r="AC10"/>
  <c r="AF10"/>
  <c r="AF36"/>
  <c r="AC36"/>
  <c r="AF16"/>
  <c r="AC16"/>
  <c r="AF28"/>
  <c r="AC28"/>
  <c r="AB23"/>
  <c r="AG23" s="1"/>
  <c r="AN23" s="1"/>
  <c r="AD23"/>
  <c r="AC13"/>
  <c r="AF13"/>
  <c r="AD5"/>
  <c r="AB5"/>
  <c r="AE32"/>
  <c r="AF39"/>
  <c r="AC39"/>
  <c r="AF20"/>
  <c r="AC20"/>
  <c r="AB27"/>
  <c r="AD27"/>
  <c r="AC17"/>
  <c r="AF17"/>
  <c r="AB11"/>
  <c r="AD11"/>
  <c r="R30"/>
  <c r="AF8" i="60"/>
  <c r="AC8"/>
  <c r="AF17"/>
  <c r="AC17"/>
  <c r="AF12"/>
  <c r="AC12"/>
  <c r="AF33"/>
  <c r="AC33"/>
  <c r="AF29"/>
  <c r="AC29"/>
  <c r="AF25"/>
  <c r="AC25"/>
  <c r="AF21"/>
  <c r="AC21"/>
  <c r="AF13"/>
  <c r="AC13"/>
  <c r="AF11"/>
  <c r="AC11"/>
  <c r="AF14"/>
  <c r="AC14"/>
  <c r="AF34"/>
  <c r="AC34"/>
  <c r="AF30"/>
  <c r="AC30"/>
  <c r="AF26"/>
  <c r="AC26"/>
  <c r="AF22"/>
  <c r="AC22"/>
  <c r="AF18"/>
  <c r="AC18"/>
  <c r="AF15"/>
  <c r="AF6"/>
  <c r="AC6"/>
  <c r="AF35"/>
  <c r="AC35"/>
  <c r="AF31"/>
  <c r="AC31"/>
  <c r="AF27"/>
  <c r="AC27"/>
  <c r="AF23"/>
  <c r="AC23"/>
  <c r="AF19"/>
  <c r="AC19"/>
  <c r="AF7"/>
  <c r="AC7"/>
  <c r="AF5"/>
  <c r="AC5"/>
  <c r="AF16"/>
  <c r="AC16"/>
  <c r="AF9"/>
  <c r="AC9"/>
  <c r="AF32"/>
  <c r="AC32"/>
  <c r="AF28"/>
  <c r="AC28"/>
  <c r="AF24"/>
  <c r="AC24"/>
  <c r="AF20"/>
  <c r="AC20"/>
  <c r="AF10"/>
  <c r="AC10"/>
  <c r="AD8" i="61" l="1"/>
  <c r="AG7"/>
  <c r="AN7" s="1"/>
  <c r="AG11"/>
  <c r="AN11" s="1"/>
  <c r="AG27"/>
  <c r="AN27" s="1"/>
  <c r="AB20" i="62"/>
  <c r="AD20"/>
  <c r="AB6"/>
  <c r="AD6"/>
  <c r="AB19"/>
  <c r="AD19"/>
  <c r="AD15"/>
  <c r="AB15"/>
  <c r="AD22"/>
  <c r="AB22"/>
  <c r="AG22" s="1"/>
  <c r="AN22" s="1"/>
  <c r="AB24"/>
  <c r="AD24"/>
  <c r="AB10"/>
  <c r="AD10"/>
  <c r="AB5"/>
  <c r="AD5"/>
  <c r="AB17"/>
  <c r="AD17"/>
  <c r="AD16"/>
  <c r="AB16"/>
  <c r="AD12"/>
  <c r="AB12"/>
  <c r="AG12" s="1"/>
  <c r="AN12" s="1"/>
  <c r="AB14"/>
  <c r="AD14"/>
  <c r="AB13"/>
  <c r="AD13"/>
  <c r="AD7"/>
  <c r="AB7"/>
  <c r="AD11"/>
  <c r="AB11"/>
  <c r="AG11" s="1"/>
  <c r="AN11" s="1"/>
  <c r="AB18"/>
  <c r="AD18"/>
  <c r="AB21"/>
  <c r="AD21"/>
  <c r="AB9"/>
  <c r="AD9"/>
  <c r="AD8"/>
  <c r="AB8"/>
  <c r="AG8" s="1"/>
  <c r="AN8" s="1"/>
  <c r="AD23"/>
  <c r="AB23"/>
  <c r="AG23" s="1"/>
  <c r="AN23" s="1"/>
  <c r="AD13" i="61"/>
  <c r="AB13"/>
  <c r="AB18"/>
  <c r="AD18"/>
  <c r="AD30"/>
  <c r="AB30"/>
  <c r="AG30" s="1"/>
  <c r="AN30" s="1"/>
  <c r="AD25"/>
  <c r="AB25"/>
  <c r="AG25" s="1"/>
  <c r="AN25" s="1"/>
  <c r="AD24"/>
  <c r="AB24"/>
  <c r="AG24" s="1"/>
  <c r="AN24" s="1"/>
  <c r="AD17"/>
  <c r="AB17"/>
  <c r="AG17" s="1"/>
  <c r="AN17" s="1"/>
  <c r="AB14"/>
  <c r="AD14"/>
  <c r="AB22"/>
  <c r="AD22"/>
  <c r="AD9"/>
  <c r="AB9"/>
  <c r="AG9" s="1"/>
  <c r="AN9" s="1"/>
  <c r="AD38"/>
  <c r="AB38"/>
  <c r="AG38" s="1"/>
  <c r="AN38" s="1"/>
  <c r="AF32"/>
  <c r="AC32"/>
  <c r="AD16"/>
  <c r="AB16"/>
  <c r="AG16" s="1"/>
  <c r="AN16" s="1"/>
  <c r="AB36"/>
  <c r="AD36"/>
  <c r="AF34"/>
  <c r="AC34"/>
  <c r="AG8"/>
  <c r="AN8" s="1"/>
  <c r="AG15"/>
  <c r="AN15" s="1"/>
  <c r="AG19"/>
  <c r="AN19" s="1"/>
  <c r="AD33"/>
  <c r="AB33"/>
  <c r="AD20"/>
  <c r="AB20"/>
  <c r="AB39"/>
  <c r="AD39"/>
  <c r="AB28"/>
  <c r="AD28"/>
  <c r="AD12"/>
  <c r="AB12"/>
  <c r="AB26"/>
  <c r="AD26"/>
  <c r="AD21"/>
  <c r="AB21"/>
  <c r="AD37"/>
  <c r="AB37"/>
  <c r="AG5"/>
  <c r="AN5" s="1"/>
  <c r="AB10"/>
  <c r="AD10"/>
  <c r="AD31"/>
  <c r="AB31"/>
  <c r="AB35"/>
  <c r="AD35"/>
  <c r="AB32" i="60"/>
  <c r="AD32"/>
  <c r="AB16"/>
  <c r="AD16"/>
  <c r="AB27"/>
  <c r="AG27" s="1"/>
  <c r="AN27" s="1"/>
  <c r="AD27"/>
  <c r="AB15"/>
  <c r="AD15"/>
  <c r="AB18"/>
  <c r="AG18" s="1"/>
  <c r="AN18" s="1"/>
  <c r="AD18"/>
  <c r="AB34"/>
  <c r="AD34"/>
  <c r="AB11"/>
  <c r="AD11"/>
  <c r="AB20"/>
  <c r="AD20"/>
  <c r="AB28"/>
  <c r="AD28"/>
  <c r="AB9"/>
  <c r="AD9"/>
  <c r="AB5"/>
  <c r="AG5" s="1"/>
  <c r="AN5" s="1"/>
  <c r="AD5"/>
  <c r="AB7"/>
  <c r="AD7"/>
  <c r="AB23"/>
  <c r="AG23" s="1"/>
  <c r="AN23" s="1"/>
  <c r="AD23"/>
  <c r="AB31"/>
  <c r="AD31"/>
  <c r="AB6"/>
  <c r="AG6" s="1"/>
  <c r="AN6" s="1"/>
  <c r="AD6"/>
  <c r="AB22"/>
  <c r="AD22"/>
  <c r="AB30"/>
  <c r="AG30" s="1"/>
  <c r="AN30" s="1"/>
  <c r="AD30"/>
  <c r="AB14"/>
  <c r="AD14"/>
  <c r="AB21"/>
  <c r="AD21"/>
  <c r="AB29"/>
  <c r="AD29"/>
  <c r="AB17"/>
  <c r="AG17" s="1"/>
  <c r="AN17" s="1"/>
  <c r="AD17"/>
  <c r="AB8"/>
  <c r="AD8"/>
  <c r="AB10"/>
  <c r="AD10"/>
  <c r="AB35"/>
  <c r="AD35"/>
  <c r="AB26"/>
  <c r="AD26"/>
  <c r="AB24"/>
  <c r="AD24"/>
  <c r="AB19"/>
  <c r="AD19"/>
  <c r="AB13"/>
  <c r="AD13"/>
  <c r="AB25"/>
  <c r="AG25" s="1"/>
  <c r="AN25" s="1"/>
  <c r="AD25"/>
  <c r="AB33"/>
  <c r="AD33"/>
  <c r="AB12"/>
  <c r="AD12"/>
  <c r="AG7" i="62" l="1"/>
  <c r="AN7" s="1"/>
  <c r="AG16"/>
  <c r="AN16" s="1"/>
  <c r="AG15"/>
  <c r="AN15" s="1"/>
  <c r="AG37" i="61"/>
  <c r="AN37" s="1"/>
  <c r="AG20"/>
  <c r="AN20" s="1"/>
  <c r="AG35"/>
  <c r="AN35" s="1"/>
  <c r="AG10"/>
  <c r="AN10" s="1"/>
  <c r="AG21"/>
  <c r="AN21" s="1"/>
  <c r="AG12"/>
  <c r="AN12" s="1"/>
  <c r="AG33"/>
  <c r="AN33" s="1"/>
  <c r="AG24" i="60"/>
  <c r="AN24" s="1"/>
  <c r="AG35"/>
  <c r="AN35" s="1"/>
  <c r="AG29"/>
  <c r="AN29" s="1"/>
  <c r="AG14"/>
  <c r="AN14" s="1"/>
  <c r="AG20"/>
  <c r="AN20" s="1"/>
  <c r="AG21" i="62"/>
  <c r="AN21" s="1"/>
  <c r="AG18"/>
  <c r="AN18" s="1"/>
  <c r="AG17"/>
  <c r="AN17" s="1"/>
  <c r="AG24"/>
  <c r="AN24" s="1"/>
  <c r="AG20"/>
  <c r="AN20" s="1"/>
  <c r="AG9"/>
  <c r="AN9" s="1"/>
  <c r="AG13"/>
  <c r="AN13" s="1"/>
  <c r="AG14"/>
  <c r="AN14" s="1"/>
  <c r="AG5"/>
  <c r="AN5" s="1"/>
  <c r="AG10"/>
  <c r="AN10" s="1"/>
  <c r="AG19"/>
  <c r="AN19" s="1"/>
  <c r="AG6"/>
  <c r="AN6" s="1"/>
  <c r="AG28" i="61"/>
  <c r="AN28" s="1"/>
  <c r="AG36"/>
  <c r="AN36" s="1"/>
  <c r="AG22"/>
  <c r="AN22" s="1"/>
  <c r="AG18"/>
  <c r="AN18" s="1"/>
  <c r="AB34"/>
  <c r="AG34" s="1"/>
  <c r="AN34" s="1"/>
  <c r="AD34"/>
  <c r="AD32"/>
  <c r="AB32"/>
  <c r="AG31"/>
  <c r="AN31" s="1"/>
  <c r="AG26"/>
  <c r="AN26" s="1"/>
  <c r="AG39"/>
  <c r="AN39" s="1"/>
  <c r="AG14"/>
  <c r="AN14" s="1"/>
  <c r="AG13"/>
  <c r="AN13" s="1"/>
  <c r="AG12" i="60"/>
  <c r="AN12" s="1"/>
  <c r="AG33"/>
  <c r="AN33" s="1"/>
  <c r="AG13"/>
  <c r="AN13" s="1"/>
  <c r="AG19"/>
  <c r="AN19" s="1"/>
  <c r="AG26"/>
  <c r="AN26" s="1"/>
  <c r="AG10"/>
  <c r="AN10" s="1"/>
  <c r="AG8"/>
  <c r="AN8" s="1"/>
  <c r="AG21"/>
  <c r="AN21" s="1"/>
  <c r="AG22"/>
  <c r="AN22" s="1"/>
  <c r="AG31"/>
  <c r="AN31" s="1"/>
  <c r="AG7"/>
  <c r="AN7" s="1"/>
  <c r="AG9"/>
  <c r="AN9" s="1"/>
  <c r="AG28"/>
  <c r="AN28" s="1"/>
  <c r="AG11"/>
  <c r="AN11" s="1"/>
  <c r="AG34"/>
  <c r="AN34" s="1"/>
  <c r="AG15"/>
  <c r="AN15" s="1"/>
  <c r="AG16"/>
  <c r="AN16" s="1"/>
  <c r="AG32"/>
  <c r="AN32" s="1"/>
  <c r="AG32" i="61" l="1"/>
  <c r="AN32" s="1"/>
  <c r="I29" i="56" l="1"/>
  <c r="M29"/>
  <c r="N29"/>
  <c r="O29" s="1"/>
  <c r="Q29"/>
  <c r="S29"/>
  <c r="V29"/>
  <c r="W29"/>
  <c r="Y29" s="1"/>
  <c r="Z29"/>
  <c r="AE29" s="1"/>
  <c r="AM29"/>
  <c r="AO29"/>
  <c r="I30"/>
  <c r="M30"/>
  <c r="N30"/>
  <c r="P30" s="1"/>
  <c r="S30"/>
  <c r="V30"/>
  <c r="W30"/>
  <c r="Z30" s="1"/>
  <c r="AM30"/>
  <c r="AO30"/>
  <c r="I31"/>
  <c r="M31"/>
  <c r="N31"/>
  <c r="Q31" s="1"/>
  <c r="S31"/>
  <c r="V31"/>
  <c r="W31"/>
  <c r="X31" s="1"/>
  <c r="Z31"/>
  <c r="AE31" s="1"/>
  <c r="AM31"/>
  <c r="AO31"/>
  <c r="I32"/>
  <c r="M32"/>
  <c r="N32"/>
  <c r="O32" s="1"/>
  <c r="R32" s="1"/>
  <c r="P32"/>
  <c r="Q32"/>
  <c r="S32"/>
  <c r="V32"/>
  <c r="W32"/>
  <c r="X32" s="1"/>
  <c r="Y32"/>
  <c r="AM32"/>
  <c r="AO32"/>
  <c r="I33"/>
  <c r="M33"/>
  <c r="N33"/>
  <c r="O33" s="1"/>
  <c r="Q33"/>
  <c r="S33"/>
  <c r="V33"/>
  <c r="W33"/>
  <c r="Y33" s="1"/>
  <c r="Z33"/>
  <c r="AE33" s="1"/>
  <c r="AM33"/>
  <c r="AO33"/>
  <c r="I34"/>
  <c r="M34"/>
  <c r="N34"/>
  <c r="P34" s="1"/>
  <c r="S34"/>
  <c r="V34"/>
  <c r="W34"/>
  <c r="Z34" s="1"/>
  <c r="AM34"/>
  <c r="AO34"/>
  <c r="Y31" l="1"/>
  <c r="AA31" s="1"/>
  <c r="O30"/>
  <c r="R29"/>
  <c r="AE34"/>
  <c r="O34"/>
  <c r="Q34"/>
  <c r="P33"/>
  <c r="R33" s="1"/>
  <c r="Q30"/>
  <c r="AE30" s="1"/>
  <c r="AF30" s="1"/>
  <c r="P29"/>
  <c r="AF31"/>
  <c r="AF33"/>
  <c r="AC29"/>
  <c r="AF29"/>
  <c r="AF34"/>
  <c r="R34"/>
  <c r="R30"/>
  <c r="X34"/>
  <c r="Z32"/>
  <c r="AE32" s="1"/>
  <c r="O31"/>
  <c r="X30"/>
  <c r="AA30" s="1"/>
  <c r="Y34"/>
  <c r="AC34" s="1"/>
  <c r="X33"/>
  <c r="AA33" s="1"/>
  <c r="P31"/>
  <c r="Y30"/>
  <c r="X29"/>
  <c r="AA29" s="1"/>
  <c r="AC30" l="1"/>
  <c r="AC31"/>
  <c r="AB31" s="1"/>
  <c r="AC33"/>
  <c r="AD33" s="1"/>
  <c r="AD34"/>
  <c r="AB34"/>
  <c r="AD30"/>
  <c r="AB30"/>
  <c r="AA32"/>
  <c r="AF32"/>
  <c r="AC32"/>
  <c r="AB33"/>
  <c r="R31"/>
  <c r="AD31"/>
  <c r="AB29"/>
  <c r="AD29"/>
  <c r="AA34"/>
  <c r="AO15" i="57"/>
  <c r="M22"/>
  <c r="AG33" i="56" l="1"/>
  <c r="AN33" s="1"/>
  <c r="AG31"/>
  <c r="AN31" s="1"/>
  <c r="AG34"/>
  <c r="AN34" s="1"/>
  <c r="AB32"/>
  <c r="AD32"/>
  <c r="AG29"/>
  <c r="AN29" s="1"/>
  <c r="AG30"/>
  <c r="AN30" s="1"/>
  <c r="M36" i="57"/>
  <c r="V38"/>
  <c r="V39"/>
  <c r="V36"/>
  <c r="V37"/>
  <c r="V19"/>
  <c r="V20"/>
  <c r="V15"/>
  <c r="V16"/>
  <c r="V24"/>
  <c r="V28"/>
  <c r="V25"/>
  <c r="V29"/>
  <c r="V27"/>
  <c r="V32"/>
  <c r="V31"/>
  <c r="V33"/>
  <c r="V26"/>
  <c r="V10"/>
  <c r="V35"/>
  <c r="V11"/>
  <c r="V12"/>
  <c r="V13"/>
  <c r="V14"/>
  <c r="V23"/>
  <c r="V22"/>
  <c r="V21"/>
  <c r="V17"/>
  <c r="V18"/>
  <c r="V5"/>
  <c r="V6"/>
  <c r="V7"/>
  <c r="V8"/>
  <c r="M5" i="56"/>
  <c r="AG32" l="1"/>
  <c r="AN32" s="1"/>
  <c r="AJ7" l="1"/>
  <c r="AJ8"/>
  <c r="AO16" i="57"/>
  <c r="AO24"/>
  <c r="AO28"/>
  <c r="AO25"/>
  <c r="AO29"/>
  <c r="AO27"/>
  <c r="AO32"/>
  <c r="AO31"/>
  <c r="AO33"/>
  <c r="AO26"/>
  <c r="AO36"/>
  <c r="AO9"/>
  <c r="AO30"/>
  <c r="AJ5"/>
  <c r="V9"/>
  <c r="AJ9"/>
  <c r="AJ34"/>
  <c r="V34"/>
  <c r="AJ29" i="58"/>
  <c r="AJ5"/>
  <c r="V28"/>
  <c r="M24" i="57"/>
  <c r="M28"/>
  <c r="M25"/>
  <c r="M29"/>
  <c r="M27"/>
  <c r="M32"/>
  <c r="M31"/>
  <c r="M33"/>
  <c r="M26"/>
  <c r="M37"/>
  <c r="M38"/>
  <c r="M39"/>
  <c r="M21"/>
  <c r="M17"/>
  <c r="M18"/>
  <c r="M19"/>
  <c r="M20"/>
  <c r="M15"/>
  <c r="M16"/>
  <c r="V6" i="56" l="1"/>
  <c r="V7"/>
  <c r="V8"/>
  <c r="V9"/>
  <c r="V10"/>
  <c r="V11"/>
  <c r="V12"/>
  <c r="V13"/>
  <c r="V14"/>
  <c r="V15"/>
  <c r="V16"/>
  <c r="V17"/>
  <c r="V23"/>
  <c r="V18"/>
  <c r="V19"/>
  <c r="V20"/>
  <c r="V21"/>
  <c r="V22"/>
  <c r="V24"/>
  <c r="V25"/>
  <c r="V26"/>
  <c r="V27"/>
  <c r="V28"/>
  <c r="M22"/>
  <c r="M24"/>
  <c r="M25"/>
  <c r="M26"/>
  <c r="M27"/>
  <c r="M28"/>
  <c r="M23"/>
  <c r="M18"/>
  <c r="M19"/>
  <c r="M20"/>
  <c r="M21"/>
  <c r="M8"/>
  <c r="M9"/>
  <c r="M10"/>
  <c r="M11"/>
  <c r="M12"/>
  <c r="M13"/>
  <c r="M14"/>
  <c r="M15"/>
  <c r="M16"/>
  <c r="M17"/>
  <c r="V29" i="58" l="1"/>
  <c r="V5"/>
  <c r="M6" i="56"/>
  <c r="M7"/>
  <c r="AO29" i="58" l="1"/>
  <c r="AO5"/>
  <c r="AO28"/>
  <c r="AO6"/>
  <c r="AO7"/>
  <c r="AO8"/>
  <c r="AO9"/>
  <c r="AO10"/>
  <c r="AO11"/>
  <c r="AO12"/>
  <c r="AO13"/>
  <c r="AO14"/>
  <c r="AO15"/>
  <c r="AO19"/>
  <c r="AO30"/>
  <c r="AO27"/>
  <c r="AO21"/>
  <c r="AO24"/>
  <c r="AO23"/>
  <c r="AO25"/>
  <c r="AO26"/>
  <c r="AO16"/>
  <c r="AO17"/>
  <c r="AO18"/>
  <c r="AO20"/>
  <c r="AO22"/>
  <c r="AM29"/>
  <c r="AM5"/>
  <c r="AM28"/>
  <c r="AM6"/>
  <c r="AM7"/>
  <c r="AM8"/>
  <c r="AM9"/>
  <c r="AM10"/>
  <c r="AM11"/>
  <c r="AM12"/>
  <c r="AM13"/>
  <c r="AM14"/>
  <c r="AM15"/>
  <c r="AM19"/>
  <c r="AM30"/>
  <c r="AM27"/>
  <c r="AM21"/>
  <c r="AM24"/>
  <c r="AM23"/>
  <c r="AM25"/>
  <c r="AM26"/>
  <c r="AM16"/>
  <c r="AM17"/>
  <c r="AM18"/>
  <c r="AM20"/>
  <c r="AM22"/>
  <c r="M29"/>
  <c r="M5"/>
  <c r="M28"/>
  <c r="M6"/>
  <c r="M7"/>
  <c r="M8"/>
  <c r="M9"/>
  <c r="M10"/>
  <c r="M11"/>
  <c r="M12"/>
  <c r="M13"/>
  <c r="M14"/>
  <c r="M15"/>
  <c r="M19"/>
  <c r="M30"/>
  <c r="M27"/>
  <c r="M21"/>
  <c r="M24"/>
  <c r="M23"/>
  <c r="M25"/>
  <c r="M26"/>
  <c r="M16"/>
  <c r="M17"/>
  <c r="M18"/>
  <c r="M20"/>
  <c r="M22"/>
  <c r="AO34" i="57"/>
  <c r="AO5"/>
  <c r="AO6"/>
  <c r="AO7"/>
  <c r="AO8"/>
  <c r="AO10"/>
  <c r="AO35"/>
  <c r="AO11"/>
  <c r="AO12"/>
  <c r="AO13"/>
  <c r="AO14"/>
  <c r="AO23"/>
  <c r="AO22"/>
  <c r="AO21"/>
  <c r="AO17"/>
  <c r="AO18"/>
  <c r="AO19"/>
  <c r="AO20"/>
  <c r="AO37"/>
  <c r="AO38"/>
  <c r="AO39"/>
  <c r="AM30"/>
  <c r="AM9"/>
  <c r="AM34"/>
  <c r="AM5"/>
  <c r="AM6"/>
  <c r="AM7"/>
  <c r="AM8"/>
  <c r="AM10"/>
  <c r="AM35"/>
  <c r="AM11"/>
  <c r="AM12"/>
  <c r="AM13"/>
  <c r="AM14"/>
  <c r="AM23"/>
  <c r="AM22"/>
  <c r="AM21"/>
  <c r="AM17"/>
  <c r="AM18"/>
  <c r="AM19"/>
  <c r="AM20"/>
  <c r="AM15"/>
  <c r="AM16"/>
  <c r="AM24"/>
  <c r="AM28"/>
  <c r="AM25"/>
  <c r="AM29"/>
  <c r="AM27"/>
  <c r="AM32"/>
  <c r="AM31"/>
  <c r="AM33"/>
  <c r="AM26"/>
  <c r="AM36"/>
  <c r="AM37"/>
  <c r="AM38"/>
  <c r="AM39"/>
  <c r="M9"/>
  <c r="M34"/>
  <c r="M5"/>
  <c r="M6"/>
  <c r="M7"/>
  <c r="M8"/>
  <c r="M10"/>
  <c r="M35"/>
  <c r="M11"/>
  <c r="M12"/>
  <c r="M13"/>
  <c r="M14"/>
  <c r="M23"/>
  <c r="AJ30"/>
  <c r="V30"/>
  <c r="M30"/>
  <c r="AO5" i="56"/>
  <c r="AO6"/>
  <c r="AO7"/>
  <c r="AO8"/>
  <c r="AO9"/>
  <c r="AO10"/>
  <c r="AO11"/>
  <c r="AO12"/>
  <c r="AO13"/>
  <c r="AO14"/>
  <c r="AO15"/>
  <c r="AO16"/>
  <c r="AO17"/>
  <c r="AO23"/>
  <c r="AO18"/>
  <c r="AO19"/>
  <c r="AO20"/>
  <c r="AO21"/>
  <c r="AO22"/>
  <c r="AO24"/>
  <c r="AO25"/>
  <c r="AO26"/>
  <c r="AO27"/>
  <c r="AO28"/>
  <c r="AM5"/>
  <c r="AM6"/>
  <c r="AM7"/>
  <c r="AM8"/>
  <c r="AM9"/>
  <c r="AM10"/>
  <c r="AM11"/>
  <c r="AM12"/>
  <c r="AM13"/>
  <c r="AM14"/>
  <c r="AM15"/>
  <c r="AM16"/>
  <c r="AM17"/>
  <c r="AM23"/>
  <c r="AM18"/>
  <c r="AM19"/>
  <c r="AM20"/>
  <c r="AM21"/>
  <c r="AM22"/>
  <c r="AM24"/>
  <c r="AM25"/>
  <c r="AM26"/>
  <c r="AM27"/>
  <c r="AM28"/>
  <c r="AJ5"/>
  <c r="AJ6"/>
  <c r="W20"/>
  <c r="X20" s="1"/>
  <c r="V5"/>
  <c r="S7"/>
  <c r="S19"/>
  <c r="N23"/>
  <c r="Q23" s="1"/>
  <c r="I6"/>
  <c r="I7"/>
  <c r="I9"/>
  <c r="I13"/>
  <c r="I17"/>
  <c r="I19"/>
  <c r="I22"/>
  <c r="I27"/>
  <c r="N22" i="57" l="1"/>
  <c r="Q22" s="1"/>
  <c r="I31"/>
  <c r="I22"/>
  <c r="I6"/>
  <c r="S22"/>
  <c r="N21"/>
  <c r="Q21" s="1"/>
  <c r="W27"/>
  <c r="Z27" s="1"/>
  <c r="N33"/>
  <c r="Q33" s="1"/>
  <c r="I10"/>
  <c r="S31"/>
  <c r="S6"/>
  <c r="I37"/>
  <c r="I19"/>
  <c r="I25"/>
  <c r="I12"/>
  <c r="S10"/>
  <c r="N6"/>
  <c r="P6" s="1"/>
  <c r="W14"/>
  <c r="Z14" s="1"/>
  <c r="N16" i="58"/>
  <c r="P16" s="1"/>
  <c r="S8"/>
  <c r="I38" i="57"/>
  <c r="I33"/>
  <c r="I29"/>
  <c r="I24"/>
  <c r="I20"/>
  <c r="I21"/>
  <c r="I13"/>
  <c r="I35"/>
  <c r="I7"/>
  <c r="I5"/>
  <c r="I30"/>
  <c r="S33"/>
  <c r="S24"/>
  <c r="S21"/>
  <c r="S35"/>
  <c r="S7"/>
  <c r="N38"/>
  <c r="Q38" s="1"/>
  <c r="N20"/>
  <c r="Q20" s="1"/>
  <c r="W26"/>
  <c r="Z26" s="1"/>
  <c r="W17"/>
  <c r="Z17" s="1"/>
  <c r="W8"/>
  <c r="Z8" s="1"/>
  <c r="I39"/>
  <c r="I26"/>
  <c r="I27"/>
  <c r="I28"/>
  <c r="I15"/>
  <c r="I17"/>
  <c r="I14"/>
  <c r="I8"/>
  <c r="I9"/>
  <c r="S37"/>
  <c r="S25"/>
  <c r="S19"/>
  <c r="S12"/>
  <c r="S30"/>
  <c r="N24"/>
  <c r="Q24" s="1"/>
  <c r="N10"/>
  <c r="O10" s="1"/>
  <c r="W39"/>
  <c r="Z39" s="1"/>
  <c r="W15"/>
  <c r="Z15" s="1"/>
  <c r="W9"/>
  <c r="Y9" s="1"/>
  <c r="I36"/>
  <c r="I32"/>
  <c r="I16"/>
  <c r="I18"/>
  <c r="I23"/>
  <c r="I11"/>
  <c r="I34"/>
  <c r="S38"/>
  <c r="S29"/>
  <c r="S20"/>
  <c r="S13"/>
  <c r="S5"/>
  <c r="N29"/>
  <c r="N12"/>
  <c r="O12" s="1"/>
  <c r="N30"/>
  <c r="O30" s="1"/>
  <c r="W28"/>
  <c r="Z28" s="1"/>
  <c r="S16" i="58"/>
  <c r="W7"/>
  <c r="Y7" s="1"/>
  <c r="I15"/>
  <c r="W26"/>
  <c r="Y26" s="1"/>
  <c r="N8"/>
  <c r="P8" s="1"/>
  <c r="I21"/>
  <c r="N22"/>
  <c r="P22" s="1"/>
  <c r="N12"/>
  <c r="P12" s="1"/>
  <c r="N5"/>
  <c r="P5" s="1"/>
  <c r="S22"/>
  <c r="S12"/>
  <c r="S5"/>
  <c r="W20"/>
  <c r="Z20" s="1"/>
  <c r="W11"/>
  <c r="Z11" s="1"/>
  <c r="W29"/>
  <c r="Y29" s="1"/>
  <c r="I26"/>
  <c r="I7"/>
  <c r="N19"/>
  <c r="P19" s="1"/>
  <c r="S19"/>
  <c r="W15"/>
  <c r="X15" s="1"/>
  <c r="I20"/>
  <c r="I11"/>
  <c r="I29"/>
  <c r="N24"/>
  <c r="P24" s="1"/>
  <c r="S24"/>
  <c r="W21"/>
  <c r="Y21" s="1"/>
  <c r="N39" i="57"/>
  <c r="N26"/>
  <c r="N27"/>
  <c r="N28"/>
  <c r="N15"/>
  <c r="O15" s="1"/>
  <c r="N17"/>
  <c r="O17" s="1"/>
  <c r="N13"/>
  <c r="N35"/>
  <c r="N7"/>
  <c r="N5"/>
  <c r="W36"/>
  <c r="Z36" s="1"/>
  <c r="W32"/>
  <c r="X32" s="1"/>
  <c r="W16"/>
  <c r="Z16" s="1"/>
  <c r="W18"/>
  <c r="Z18" s="1"/>
  <c r="W23"/>
  <c r="X23" s="1"/>
  <c r="W11"/>
  <c r="Y11" s="1"/>
  <c r="W34"/>
  <c r="Z34" s="1"/>
  <c r="S39"/>
  <c r="S26"/>
  <c r="S27"/>
  <c r="S28"/>
  <c r="S15"/>
  <c r="S17"/>
  <c r="S14"/>
  <c r="S8"/>
  <c r="S9"/>
  <c r="N36"/>
  <c r="N32"/>
  <c r="N16"/>
  <c r="N18"/>
  <c r="P18" s="1"/>
  <c r="N14"/>
  <c r="N8"/>
  <c r="N9"/>
  <c r="W37"/>
  <c r="X37" s="1"/>
  <c r="W31"/>
  <c r="X31" s="1"/>
  <c r="W25"/>
  <c r="X25" s="1"/>
  <c r="W19"/>
  <c r="X19" s="1"/>
  <c r="W22"/>
  <c r="X22" s="1"/>
  <c r="W12"/>
  <c r="X12" s="1"/>
  <c r="W10"/>
  <c r="X10" s="1"/>
  <c r="W6"/>
  <c r="X6" s="1"/>
  <c r="W30"/>
  <c r="X30" s="1"/>
  <c r="S36"/>
  <c r="S32"/>
  <c r="S16"/>
  <c r="S18"/>
  <c r="S23"/>
  <c r="S11"/>
  <c r="S34"/>
  <c r="N37"/>
  <c r="N31"/>
  <c r="N25"/>
  <c r="N19"/>
  <c r="Q19" s="1"/>
  <c r="N23"/>
  <c r="N11"/>
  <c r="N34"/>
  <c r="W38"/>
  <c r="Z38" s="1"/>
  <c r="W33"/>
  <c r="Y33" s="1"/>
  <c r="W29"/>
  <c r="Y29" s="1"/>
  <c r="W24"/>
  <c r="Y24" s="1"/>
  <c r="W20"/>
  <c r="Y20" s="1"/>
  <c r="W21"/>
  <c r="Y21" s="1"/>
  <c r="W13"/>
  <c r="Y13" s="1"/>
  <c r="W35"/>
  <c r="Y35" s="1"/>
  <c r="W7"/>
  <c r="Y7" s="1"/>
  <c r="W5"/>
  <c r="Y5" s="1"/>
  <c r="I22" i="58"/>
  <c r="I16"/>
  <c r="I24"/>
  <c r="I19"/>
  <c r="I12"/>
  <c r="I8"/>
  <c r="I5"/>
  <c r="N17"/>
  <c r="Q17" s="1"/>
  <c r="N23"/>
  <c r="Q23" s="1"/>
  <c r="N30"/>
  <c r="Q30" s="1"/>
  <c r="N13"/>
  <c r="Q13" s="1"/>
  <c r="N9"/>
  <c r="Q9" s="1"/>
  <c r="S17"/>
  <c r="S23"/>
  <c r="S30"/>
  <c r="S13"/>
  <c r="S9"/>
  <c r="W22"/>
  <c r="Z22" s="1"/>
  <c r="W16"/>
  <c r="Z16" s="1"/>
  <c r="W24"/>
  <c r="Z24" s="1"/>
  <c r="W19"/>
  <c r="Z19" s="1"/>
  <c r="W12"/>
  <c r="Y12" s="1"/>
  <c r="W8"/>
  <c r="Z8" s="1"/>
  <c r="W5"/>
  <c r="Y5" s="1"/>
  <c r="I17"/>
  <c r="I23"/>
  <c r="I30"/>
  <c r="I13"/>
  <c r="I9"/>
  <c r="N18"/>
  <c r="Q18" s="1"/>
  <c r="N25"/>
  <c r="Q25" s="1"/>
  <c r="N27"/>
  <c r="Q27" s="1"/>
  <c r="N14"/>
  <c r="Q14" s="1"/>
  <c r="N10"/>
  <c r="Q10" s="1"/>
  <c r="N6"/>
  <c r="Q6" s="1"/>
  <c r="N28"/>
  <c r="Q28" s="1"/>
  <c r="S18"/>
  <c r="S25"/>
  <c r="S27"/>
  <c r="S14"/>
  <c r="S10"/>
  <c r="S6"/>
  <c r="S28"/>
  <c r="W17"/>
  <c r="X17" s="1"/>
  <c r="W23"/>
  <c r="X23" s="1"/>
  <c r="W30"/>
  <c r="X30" s="1"/>
  <c r="W13"/>
  <c r="X13" s="1"/>
  <c r="W9"/>
  <c r="Z9" s="1"/>
  <c r="I18"/>
  <c r="I25"/>
  <c r="I27"/>
  <c r="I14"/>
  <c r="I10"/>
  <c r="I6"/>
  <c r="I28"/>
  <c r="N20"/>
  <c r="P20" s="1"/>
  <c r="N26"/>
  <c r="P26" s="1"/>
  <c r="N21"/>
  <c r="P21" s="1"/>
  <c r="N15"/>
  <c r="P15" s="1"/>
  <c r="N11"/>
  <c r="P11" s="1"/>
  <c r="N7"/>
  <c r="P7" s="1"/>
  <c r="N29"/>
  <c r="P29" s="1"/>
  <c r="S20"/>
  <c r="S26"/>
  <c r="S21"/>
  <c r="S15"/>
  <c r="S11"/>
  <c r="S7"/>
  <c r="S29"/>
  <c r="W18"/>
  <c r="Z18" s="1"/>
  <c r="W25"/>
  <c r="X25" s="1"/>
  <c r="W27"/>
  <c r="Z27" s="1"/>
  <c r="W14"/>
  <c r="Z14" s="1"/>
  <c r="W10"/>
  <c r="Y10" s="1"/>
  <c r="W6"/>
  <c r="Z6" s="1"/>
  <c r="W28"/>
  <c r="Z28" s="1"/>
  <c r="I25" i="56"/>
  <c r="I20"/>
  <c r="I23"/>
  <c r="I15"/>
  <c r="I11"/>
  <c r="I5"/>
  <c r="N25"/>
  <c r="Q25" s="1"/>
  <c r="N11"/>
  <c r="Q11" s="1"/>
  <c r="N5"/>
  <c r="Q5" s="1"/>
  <c r="S27"/>
  <c r="S13"/>
  <c r="W15"/>
  <c r="Z15" s="1"/>
  <c r="I26"/>
  <c r="I21"/>
  <c r="I18"/>
  <c r="I16"/>
  <c r="I12"/>
  <c r="I8"/>
  <c r="N15"/>
  <c r="O15" s="1"/>
  <c r="S17"/>
  <c r="S6"/>
  <c r="W23"/>
  <c r="X23" s="1"/>
  <c r="W8"/>
  <c r="Z8" s="1"/>
  <c r="W12"/>
  <c r="Z12" s="1"/>
  <c r="W16"/>
  <c r="Z16" s="1"/>
  <c r="W18"/>
  <c r="Z18" s="1"/>
  <c r="W21"/>
  <c r="Z21" s="1"/>
  <c r="W26"/>
  <c r="Z26" s="1"/>
  <c r="S10"/>
  <c r="S14"/>
  <c r="S24"/>
  <c r="S28"/>
  <c r="N8"/>
  <c r="Q8" s="1"/>
  <c r="N12"/>
  <c r="Q12" s="1"/>
  <c r="N16"/>
  <c r="Q16" s="1"/>
  <c r="N18"/>
  <c r="Q18" s="1"/>
  <c r="N21"/>
  <c r="Q21" s="1"/>
  <c r="N26"/>
  <c r="Q26" s="1"/>
  <c r="W10"/>
  <c r="X10" s="1"/>
  <c r="W14"/>
  <c r="Z14" s="1"/>
  <c r="W24"/>
  <c r="X24" s="1"/>
  <c r="W28"/>
  <c r="Y28" s="1"/>
  <c r="S8"/>
  <c r="S12"/>
  <c r="S16"/>
  <c r="S18"/>
  <c r="S21"/>
  <c r="S26"/>
  <c r="N10"/>
  <c r="Q10" s="1"/>
  <c r="N14"/>
  <c r="Q14" s="1"/>
  <c r="N24"/>
  <c r="Q24" s="1"/>
  <c r="N28"/>
  <c r="Q28" s="1"/>
  <c r="W6"/>
  <c r="Z6" s="1"/>
  <c r="W7"/>
  <c r="X7" s="1"/>
  <c r="W9"/>
  <c r="X9" s="1"/>
  <c r="W13"/>
  <c r="X13" s="1"/>
  <c r="W17"/>
  <c r="Z17" s="1"/>
  <c r="W19"/>
  <c r="X19" s="1"/>
  <c r="W22"/>
  <c r="X22" s="1"/>
  <c r="W27"/>
  <c r="X27" s="1"/>
  <c r="S5"/>
  <c r="S11"/>
  <c r="S15"/>
  <c r="S23"/>
  <c r="S20"/>
  <c r="S25"/>
  <c r="N6"/>
  <c r="P6" s="1"/>
  <c r="N7"/>
  <c r="P7" s="1"/>
  <c r="N9"/>
  <c r="P9" s="1"/>
  <c r="N13"/>
  <c r="P13" s="1"/>
  <c r="N17"/>
  <c r="P17" s="1"/>
  <c r="N19"/>
  <c r="P19" s="1"/>
  <c r="N22"/>
  <c r="P22" s="1"/>
  <c r="N27"/>
  <c r="P27" s="1"/>
  <c r="I28"/>
  <c r="I24"/>
  <c r="I14"/>
  <c r="I10"/>
  <c r="N20"/>
  <c r="O20" s="1"/>
  <c r="S22"/>
  <c r="S9"/>
  <c r="W25"/>
  <c r="Y25" s="1"/>
  <c r="W11"/>
  <c r="Z11" s="1"/>
  <c r="W5"/>
  <c r="Z5" s="1"/>
  <c r="P23"/>
  <c r="O23"/>
  <c r="Y20"/>
  <c r="Z20"/>
  <c r="X14" i="57" l="1"/>
  <c r="O16" i="58"/>
  <c r="Q26"/>
  <c r="O6" i="57"/>
  <c r="Z22" i="56"/>
  <c r="Q6" i="57"/>
  <c r="Y14"/>
  <c r="Y20" i="58"/>
  <c r="Z26"/>
  <c r="O21" i="57"/>
  <c r="P19"/>
  <c r="P21"/>
  <c r="Y19" i="58"/>
  <c r="O22"/>
  <c r="Q22"/>
  <c r="AE22" s="1"/>
  <c r="AF22" s="1"/>
  <c r="O33" i="57"/>
  <c r="P33"/>
  <c r="Z11"/>
  <c r="Q15"/>
  <c r="AE15" s="1"/>
  <c r="AF15" s="1"/>
  <c r="X35"/>
  <c r="Y27"/>
  <c r="Y25"/>
  <c r="Y30"/>
  <c r="X27"/>
  <c r="X5"/>
  <c r="X29"/>
  <c r="Y18"/>
  <c r="Z13"/>
  <c r="P9" i="58"/>
  <c r="O9"/>
  <c r="X10"/>
  <c r="Q29"/>
  <c r="X29"/>
  <c r="Z29"/>
  <c r="Y18"/>
  <c r="X15" i="57"/>
  <c r="Y36"/>
  <c r="X36"/>
  <c r="X18"/>
  <c r="AE38"/>
  <c r="AF38" s="1"/>
  <c r="X28"/>
  <c r="Y28"/>
  <c r="Z15" i="58"/>
  <c r="Y6"/>
  <c r="P23"/>
  <c r="O26"/>
  <c r="P38" i="57"/>
  <c r="Y15"/>
  <c r="Y16" i="56"/>
  <c r="X8"/>
  <c r="Z21" i="58"/>
  <c r="X20" i="57"/>
  <c r="X21" i="58"/>
  <c r="O12"/>
  <c r="Q12"/>
  <c r="Q21"/>
  <c r="X7"/>
  <c r="P30"/>
  <c r="Z7"/>
  <c r="AE28"/>
  <c r="AF28" s="1"/>
  <c r="AE14"/>
  <c r="AF14" s="1"/>
  <c r="O8"/>
  <c r="X8"/>
  <c r="Y15"/>
  <c r="X18"/>
  <c r="Y8"/>
  <c r="X20"/>
  <c r="Q16"/>
  <c r="AE16" s="1"/>
  <c r="AF16" s="1"/>
  <c r="Z10"/>
  <c r="AE10" s="1"/>
  <c r="AF10" s="1"/>
  <c r="AE9"/>
  <c r="AF9" s="1"/>
  <c r="Y16"/>
  <c r="X16"/>
  <c r="P17"/>
  <c r="O17"/>
  <c r="Z6" i="57"/>
  <c r="Z27" i="56"/>
  <c r="X17" i="57"/>
  <c r="X34"/>
  <c r="X25" i="56"/>
  <c r="X11" i="57"/>
  <c r="X9"/>
  <c r="Z9"/>
  <c r="Y34"/>
  <c r="Y17"/>
  <c r="P30"/>
  <c r="Y19"/>
  <c r="Y37"/>
  <c r="Z20"/>
  <c r="AE20" s="1"/>
  <c r="AF20" s="1"/>
  <c r="Y38"/>
  <c r="Z19"/>
  <c r="AE19" s="1"/>
  <c r="AF19" s="1"/>
  <c r="Y26"/>
  <c r="X26"/>
  <c r="X38"/>
  <c r="Z37"/>
  <c r="O20"/>
  <c r="P20"/>
  <c r="P12" i="56"/>
  <c r="O12"/>
  <c r="X21"/>
  <c r="Y23" i="58"/>
  <c r="X12"/>
  <c r="X26"/>
  <c r="Y11"/>
  <c r="Q5"/>
  <c r="Z10" i="57"/>
  <c r="P24"/>
  <c r="O27" i="58"/>
  <c r="P12" i="57"/>
  <c r="X24" i="58"/>
  <c r="Q12" i="57"/>
  <c r="P27" i="58"/>
  <c r="O29"/>
  <c r="O20"/>
  <c r="O11"/>
  <c r="Q20"/>
  <c r="AE20" s="1"/>
  <c r="Q11"/>
  <c r="Y16" i="57"/>
  <c r="X16"/>
  <c r="P10"/>
  <c r="Q8" i="58"/>
  <c r="AE8" s="1"/>
  <c r="AF8" s="1"/>
  <c r="AE27"/>
  <c r="O38" i="57"/>
  <c r="Z35"/>
  <c r="Z24"/>
  <c r="AE24" s="1"/>
  <c r="Y22"/>
  <c r="X24"/>
  <c r="O24" i="58"/>
  <c r="X11"/>
  <c r="P28"/>
  <c r="O23"/>
  <c r="Y14"/>
  <c r="Q7"/>
  <c r="O7"/>
  <c r="Q10" i="57"/>
  <c r="Q29"/>
  <c r="P29"/>
  <c r="O29"/>
  <c r="X15" i="56"/>
  <c r="Y15"/>
  <c r="Z10"/>
  <c r="AE10" s="1"/>
  <c r="AF10" s="1"/>
  <c r="Y8" i="57"/>
  <c r="Z21"/>
  <c r="AE21" s="1"/>
  <c r="AF21" s="1"/>
  <c r="Z33"/>
  <c r="AE33" s="1"/>
  <c r="Q30"/>
  <c r="Y39"/>
  <c r="X8"/>
  <c r="Y10"/>
  <c r="X39"/>
  <c r="P17"/>
  <c r="O24"/>
  <c r="Z31"/>
  <c r="Y31"/>
  <c r="O18"/>
  <c r="P15"/>
  <c r="X5" i="58"/>
  <c r="X6"/>
  <c r="Y25"/>
  <c r="X7" i="57"/>
  <c r="X21"/>
  <c r="Y13" i="58"/>
  <c r="Z25"/>
  <c r="AE25" s="1"/>
  <c r="AF25" s="1"/>
  <c r="Z22" i="57"/>
  <c r="AE22" s="1"/>
  <c r="Y6"/>
  <c r="Z7"/>
  <c r="X33"/>
  <c r="Q18"/>
  <c r="AE18" s="1"/>
  <c r="Z13" i="58"/>
  <c r="AE13" s="1"/>
  <c r="AF13" s="1"/>
  <c r="O19" i="57"/>
  <c r="X11" i="56"/>
  <c r="X28"/>
  <c r="AE18"/>
  <c r="AF18" s="1"/>
  <c r="Y5"/>
  <c r="O19"/>
  <c r="AE21"/>
  <c r="AF21" s="1"/>
  <c r="AE8"/>
  <c r="AF8" s="1"/>
  <c r="Y18"/>
  <c r="P11"/>
  <c r="X18"/>
  <c r="O7"/>
  <c r="X14"/>
  <c r="O11"/>
  <c r="Q19"/>
  <c r="Q7"/>
  <c r="AE11"/>
  <c r="AF11" s="1"/>
  <c r="Y21"/>
  <c r="Y9"/>
  <c r="O8"/>
  <c r="Y22"/>
  <c r="Q22"/>
  <c r="O22"/>
  <c r="Y8"/>
  <c r="Z9"/>
  <c r="Q9"/>
  <c r="P5"/>
  <c r="O9"/>
  <c r="O5" i="58"/>
  <c r="P6"/>
  <c r="AE6"/>
  <c r="AF6" s="1"/>
  <c r="X19"/>
  <c r="O30"/>
  <c r="O6"/>
  <c r="O25"/>
  <c r="Y27"/>
  <c r="Z30"/>
  <c r="AE30" s="1"/>
  <c r="AF30" s="1"/>
  <c r="P25"/>
  <c r="Y30"/>
  <c r="X27"/>
  <c r="O21"/>
  <c r="Y9"/>
  <c r="O19"/>
  <c r="P14"/>
  <c r="Y17"/>
  <c r="O14"/>
  <c r="Y28"/>
  <c r="X9"/>
  <c r="P13"/>
  <c r="Z17"/>
  <c r="AE17" s="1"/>
  <c r="Q24"/>
  <c r="Y24"/>
  <c r="O28"/>
  <c r="Q19"/>
  <c r="AE19" s="1"/>
  <c r="Q15"/>
  <c r="AE18"/>
  <c r="AF18" s="1"/>
  <c r="Q32" i="57"/>
  <c r="P32"/>
  <c r="O32"/>
  <c r="P26"/>
  <c r="Q26"/>
  <c r="AE26" s="1"/>
  <c r="AF26" s="1"/>
  <c r="O26"/>
  <c r="Q34"/>
  <c r="AE34" s="1"/>
  <c r="P34"/>
  <c r="O34"/>
  <c r="Q9"/>
  <c r="P9"/>
  <c r="O9"/>
  <c r="P16"/>
  <c r="O16"/>
  <c r="Q16"/>
  <c r="AE16" s="1"/>
  <c r="AF16" s="1"/>
  <c r="Q35"/>
  <c r="O35"/>
  <c r="P35"/>
  <c r="Q28"/>
  <c r="AE28" s="1"/>
  <c r="AF28" s="1"/>
  <c r="P28"/>
  <c r="O28"/>
  <c r="X13"/>
  <c r="Z12"/>
  <c r="Z25"/>
  <c r="Z32"/>
  <c r="Y32"/>
  <c r="Z30"/>
  <c r="P23"/>
  <c r="O23"/>
  <c r="Q23"/>
  <c r="Q7"/>
  <c r="O7"/>
  <c r="P7"/>
  <c r="Q37"/>
  <c r="O37"/>
  <c r="P37"/>
  <c r="Q8"/>
  <c r="AE8" s="1"/>
  <c r="AF8" s="1"/>
  <c r="P8"/>
  <c r="O8"/>
  <c r="P36"/>
  <c r="Q36"/>
  <c r="AE36" s="1"/>
  <c r="O36"/>
  <c r="P39"/>
  <c r="Q39"/>
  <c r="AE39" s="1"/>
  <c r="AF39" s="1"/>
  <c r="O39"/>
  <c r="Z23"/>
  <c r="Y23"/>
  <c r="Z29"/>
  <c r="Q17"/>
  <c r="AE17" s="1"/>
  <c r="AF17" s="1"/>
  <c r="O31"/>
  <c r="Q31"/>
  <c r="P31"/>
  <c r="Q14"/>
  <c r="AE14" s="1"/>
  <c r="AF14" s="1"/>
  <c r="P14"/>
  <c r="O14"/>
  <c r="P11"/>
  <c r="Q11"/>
  <c r="O11"/>
  <c r="Q25"/>
  <c r="O25"/>
  <c r="P25"/>
  <c r="Q5"/>
  <c r="O5"/>
  <c r="P5"/>
  <c r="Q13"/>
  <c r="O13"/>
  <c r="P13"/>
  <c r="Q27"/>
  <c r="AE27" s="1"/>
  <c r="AF27" s="1"/>
  <c r="P27"/>
  <c r="O27"/>
  <c r="Y12"/>
  <c r="Z5"/>
  <c r="AE16" i="56"/>
  <c r="AF16" s="1"/>
  <c r="Z23"/>
  <c r="AE23" s="1"/>
  <c r="AF23" s="1"/>
  <c r="Y10"/>
  <c r="Z28"/>
  <c r="AE28" s="1"/>
  <c r="Y17"/>
  <c r="R23"/>
  <c r="O10"/>
  <c r="X16"/>
  <c r="O16"/>
  <c r="X17"/>
  <c r="Q15"/>
  <c r="AE15" s="1"/>
  <c r="AF15" s="1"/>
  <c r="P15"/>
  <c r="Y23"/>
  <c r="Y6"/>
  <c r="O25"/>
  <c r="O17"/>
  <c r="Y24"/>
  <c r="Z13"/>
  <c r="Y27"/>
  <c r="P24"/>
  <c r="Y11"/>
  <c r="Z24"/>
  <c r="AE24" s="1"/>
  <c r="AF24" s="1"/>
  <c r="Y13"/>
  <c r="P26"/>
  <c r="O24"/>
  <c r="AE14"/>
  <c r="AF14" s="1"/>
  <c r="X12"/>
  <c r="Y12"/>
  <c r="Y26"/>
  <c r="P10"/>
  <c r="Q6"/>
  <c r="AE6" s="1"/>
  <c r="P16"/>
  <c r="Q20"/>
  <c r="AE20" s="1"/>
  <c r="AF20" s="1"/>
  <c r="O26"/>
  <c r="O13"/>
  <c r="Z25"/>
  <c r="AE25" s="1"/>
  <c r="Y14"/>
  <c r="Y7"/>
  <c r="Z19"/>
  <c r="Q17"/>
  <c r="O6"/>
  <c r="AE5"/>
  <c r="AF5" s="1"/>
  <c r="AE26"/>
  <c r="AE12"/>
  <c r="Y19"/>
  <c r="Z7"/>
  <c r="O5"/>
  <c r="P18"/>
  <c r="P20"/>
  <c r="O18"/>
  <c r="Z23" i="58"/>
  <c r="AE23" s="1"/>
  <c r="AF23" s="1"/>
  <c r="Z5"/>
  <c r="Z12"/>
  <c r="X22"/>
  <c r="X28"/>
  <c r="X14"/>
  <c r="O15"/>
  <c r="Y22"/>
  <c r="O13"/>
  <c r="P10"/>
  <c r="P18"/>
  <c r="O10"/>
  <c r="O18"/>
  <c r="X5" i="56"/>
  <c r="X6"/>
  <c r="P14"/>
  <c r="P28"/>
  <c r="P8"/>
  <c r="P21"/>
  <c r="O14"/>
  <c r="O28"/>
  <c r="P25"/>
  <c r="Q27"/>
  <c r="X26"/>
  <c r="O21"/>
  <c r="O27"/>
  <c r="Q13"/>
  <c r="O22" i="57"/>
  <c r="P22"/>
  <c r="AA20" i="56"/>
  <c r="AA14" i="57" l="1"/>
  <c r="R6"/>
  <c r="AA27"/>
  <c r="AA16" i="56"/>
  <c r="R26" i="58"/>
  <c r="AE26"/>
  <c r="AC26" s="1"/>
  <c r="AD26" s="1"/>
  <c r="AA11" i="56"/>
  <c r="AE22"/>
  <c r="AC22" s="1"/>
  <c r="AA22"/>
  <c r="R8"/>
  <c r="AE15" i="58"/>
  <c r="AF15" s="1"/>
  <c r="AA29"/>
  <c r="AA6"/>
  <c r="AA21"/>
  <c r="AA35" i="57"/>
  <c r="R17" i="56"/>
  <c r="AE6" i="57"/>
  <c r="AF6" s="1"/>
  <c r="R7" i="56"/>
  <c r="AA7" i="57"/>
  <c r="AC18"/>
  <c r="AB18" s="1"/>
  <c r="AA15"/>
  <c r="R25" i="56"/>
  <c r="R22" i="58"/>
  <c r="AA24"/>
  <c r="R16"/>
  <c r="AA15"/>
  <c r="R18"/>
  <c r="R19" i="57"/>
  <c r="AE11"/>
  <c r="AC11" s="1"/>
  <c r="R23" i="58"/>
  <c r="AA11" i="57"/>
  <c r="R33"/>
  <c r="R21"/>
  <c r="AA26" i="58"/>
  <c r="AC16"/>
  <c r="AB16" s="1"/>
  <c r="AE7"/>
  <c r="AF7" s="1"/>
  <c r="AC20"/>
  <c r="AD20" s="1"/>
  <c r="R27"/>
  <c r="AA20"/>
  <c r="AA19"/>
  <c r="AA14"/>
  <c r="AA16"/>
  <c r="AC19"/>
  <c r="AD19" s="1"/>
  <c r="AC33" i="57"/>
  <c r="AB33" s="1"/>
  <c r="R21" i="58"/>
  <c r="AC22"/>
  <c r="AB22" s="1"/>
  <c r="AE21"/>
  <c r="AF21" s="1"/>
  <c r="R9"/>
  <c r="AE12"/>
  <c r="AF12" s="1"/>
  <c r="AC14"/>
  <c r="AD14" s="1"/>
  <c r="AA10" i="56"/>
  <c r="AE27"/>
  <c r="AC27" s="1"/>
  <c r="AA27"/>
  <c r="AE29" i="58"/>
  <c r="AF29" s="1"/>
  <c r="AE31" i="57"/>
  <c r="AC31" s="1"/>
  <c r="AA36"/>
  <c r="AE30"/>
  <c r="AF30" s="1"/>
  <c r="AE35"/>
  <c r="AF35" s="1"/>
  <c r="AC19"/>
  <c r="AB19" s="1"/>
  <c r="R15"/>
  <c r="AA17"/>
  <c r="AA28"/>
  <c r="AA13"/>
  <c r="AE13"/>
  <c r="AF13" s="1"/>
  <c r="AA10" i="58"/>
  <c r="AC9"/>
  <c r="AD9" s="1"/>
  <c r="AF19"/>
  <c r="R29"/>
  <c r="AC10"/>
  <c r="AB10" s="1"/>
  <c r="R5"/>
  <c r="AC22" i="57"/>
  <c r="AF22"/>
  <c r="AE29"/>
  <c r="AF29" s="1"/>
  <c r="AA8"/>
  <c r="AA18"/>
  <c r="AA33"/>
  <c r="AC12" i="56"/>
  <c r="AB12" s="1"/>
  <c r="AA19"/>
  <c r="AA14"/>
  <c r="R19"/>
  <c r="R5"/>
  <c r="R12"/>
  <c r="AE19"/>
  <c r="AC19" s="1"/>
  <c r="AA8"/>
  <c r="AA5"/>
  <c r="AC23"/>
  <c r="AB23" s="1"/>
  <c r="AF12"/>
  <c r="R16"/>
  <c r="AA17"/>
  <c r="R30" i="58"/>
  <c r="AA18"/>
  <c r="R22" i="57"/>
  <c r="AA38"/>
  <c r="AA10"/>
  <c r="AE32"/>
  <c r="AF32" s="1"/>
  <c r="AA34"/>
  <c r="AA39"/>
  <c r="R24"/>
  <c r="AC38"/>
  <c r="AB38" s="1"/>
  <c r="R10" i="58"/>
  <c r="R30" i="57"/>
  <c r="AF18"/>
  <c r="R38"/>
  <c r="R20"/>
  <c r="AA26"/>
  <c r="AC21"/>
  <c r="AB21" s="1"/>
  <c r="AE5"/>
  <c r="AF5" s="1"/>
  <c r="AE37"/>
  <c r="AC37" s="1"/>
  <c r="AB37" s="1"/>
  <c r="AC20"/>
  <c r="AB20" s="1"/>
  <c r="R11" i="56"/>
  <c r="AA11" i="58"/>
  <c r="AA19" i="57"/>
  <c r="AA20"/>
  <c r="AE9"/>
  <c r="AF9" s="1"/>
  <c r="AC28" i="58"/>
  <c r="AD28" s="1"/>
  <c r="AA32" i="57"/>
  <c r="AE7"/>
  <c r="AA6"/>
  <c r="AA8" i="58"/>
  <c r="AA7"/>
  <c r="R6"/>
  <c r="R12"/>
  <c r="R17"/>
  <c r="AC6"/>
  <c r="AD6" s="1"/>
  <c r="AA13"/>
  <c r="R24"/>
  <c r="R7"/>
  <c r="AA28"/>
  <c r="AA12"/>
  <c r="R28"/>
  <c r="AC17"/>
  <c r="AB17" s="1"/>
  <c r="R19"/>
  <c r="AA27"/>
  <c r="AC25"/>
  <c r="AD25" s="1"/>
  <c r="AA23"/>
  <c r="AE5"/>
  <c r="AC5" s="1"/>
  <c r="AB5" s="1"/>
  <c r="R12" i="57"/>
  <c r="AA37"/>
  <c r="R22" i="56"/>
  <c r="AA24" i="57"/>
  <c r="AA23" i="56"/>
  <c r="AA12" i="57"/>
  <c r="AA21" i="56"/>
  <c r="AA9" i="57"/>
  <c r="AA22"/>
  <c r="AC14"/>
  <c r="AD14" s="1"/>
  <c r="AC15"/>
  <c r="AB15" s="1"/>
  <c r="AE10"/>
  <c r="AF10" s="1"/>
  <c r="AC28"/>
  <c r="AD28" s="1"/>
  <c r="AA9" i="56"/>
  <c r="AC8"/>
  <c r="AB8" s="1"/>
  <c r="AA28"/>
  <c r="AA15"/>
  <c r="AF24" i="57"/>
  <c r="AC24"/>
  <c r="AB24" s="1"/>
  <c r="AC27"/>
  <c r="AB27" s="1"/>
  <c r="AA31"/>
  <c r="R17"/>
  <c r="AA30"/>
  <c r="AA21"/>
  <c r="AE12"/>
  <c r="AF12" s="1"/>
  <c r="AC16"/>
  <c r="AD16" s="1"/>
  <c r="AA26" i="56"/>
  <c r="AA6"/>
  <c r="AC18"/>
  <c r="AB18" s="1"/>
  <c r="AC26"/>
  <c r="AD26" s="1"/>
  <c r="AC17" i="57"/>
  <c r="AB17" s="1"/>
  <c r="AA29"/>
  <c r="AA23"/>
  <c r="AA30" i="58"/>
  <c r="AA16" i="57"/>
  <c r="AF33"/>
  <c r="AC30" i="58"/>
  <c r="AB30" s="1"/>
  <c r="R8"/>
  <c r="R29" i="57"/>
  <c r="R11" i="58"/>
  <c r="AC8" i="57"/>
  <c r="AD8" s="1"/>
  <c r="AC13" i="58"/>
  <c r="AB13" s="1"/>
  <c r="R25"/>
  <c r="AA25"/>
  <c r="AC27"/>
  <c r="AB27" s="1"/>
  <c r="AF27"/>
  <c r="AF20"/>
  <c r="AE11"/>
  <c r="R15"/>
  <c r="R14"/>
  <c r="AA9"/>
  <c r="R20"/>
  <c r="R10" i="57"/>
  <c r="R39"/>
  <c r="R8"/>
  <c r="R18"/>
  <c r="AE25"/>
  <c r="AC25" s="1"/>
  <c r="AB25" s="1"/>
  <c r="R5"/>
  <c r="R25"/>
  <c r="R14"/>
  <c r="R31"/>
  <c r="AC26"/>
  <c r="AD26" s="1"/>
  <c r="R7"/>
  <c r="AC18" i="58"/>
  <c r="AB18" s="1"/>
  <c r="R15" i="56"/>
  <c r="AC11"/>
  <c r="AB11" s="1"/>
  <c r="AC21"/>
  <c r="AD21" s="1"/>
  <c r="AE7"/>
  <c r="AF7" s="1"/>
  <c r="AE9"/>
  <c r="AF9" s="1"/>
  <c r="AA18"/>
  <c r="R9"/>
  <c r="AE17"/>
  <c r="AC17" s="1"/>
  <c r="AB17" s="1"/>
  <c r="AF17" i="58"/>
  <c r="AA5"/>
  <c r="AA22"/>
  <c r="AE24"/>
  <c r="R13"/>
  <c r="AA17"/>
  <c r="AF36" i="57"/>
  <c r="AC36"/>
  <c r="AA25"/>
  <c r="R11"/>
  <c r="AA5"/>
  <c r="R16"/>
  <c r="R26"/>
  <c r="AF34"/>
  <c r="AC34"/>
  <c r="R27"/>
  <c r="R13"/>
  <c r="AE23"/>
  <c r="R36"/>
  <c r="R23"/>
  <c r="AC39"/>
  <c r="R28"/>
  <c r="R35"/>
  <c r="R37"/>
  <c r="R9"/>
  <c r="R34"/>
  <c r="R32"/>
  <c r="AA13" i="56"/>
  <c r="AC15"/>
  <c r="AB15" s="1"/>
  <c r="R28"/>
  <c r="R14"/>
  <c r="AA24"/>
  <c r="AC28"/>
  <c r="AB28" s="1"/>
  <c r="AF28"/>
  <c r="AC24"/>
  <c r="AB24" s="1"/>
  <c r="R24"/>
  <c r="AC5"/>
  <c r="AD5" s="1"/>
  <c r="R10"/>
  <c r="AC14"/>
  <c r="AD14" s="1"/>
  <c r="R26"/>
  <c r="AC25"/>
  <c r="AD25" s="1"/>
  <c r="AF25"/>
  <c r="AF6"/>
  <c r="AC6"/>
  <c r="R13"/>
  <c r="AC10"/>
  <c r="AD10" s="1"/>
  <c r="AF26"/>
  <c r="AC16"/>
  <c r="AB16" s="1"/>
  <c r="R18"/>
  <c r="AA7"/>
  <c r="AA25"/>
  <c r="R20"/>
  <c r="R6"/>
  <c r="AA12"/>
  <c r="AC20"/>
  <c r="AD20" s="1"/>
  <c r="AC23" i="58"/>
  <c r="AD23" s="1"/>
  <c r="AC8"/>
  <c r="AB8" s="1"/>
  <c r="R27" i="56"/>
  <c r="AE13"/>
  <c r="R21"/>
  <c r="AF26" i="58" l="1"/>
  <c r="AD16" i="56"/>
  <c r="AG16" s="1"/>
  <c r="AN16" s="1"/>
  <c r="AF22"/>
  <c r="AC15" i="58"/>
  <c r="AD15" s="1"/>
  <c r="AD18" i="57"/>
  <c r="AG18" s="1"/>
  <c r="AN18" s="1"/>
  <c r="AD16" i="58"/>
  <c r="AG16" s="1"/>
  <c r="AN16" s="1"/>
  <c r="AB21" i="56"/>
  <c r="AG21" s="1"/>
  <c r="AN21" s="1"/>
  <c r="AD12"/>
  <c r="AG12" s="1"/>
  <c r="AN12" s="1"/>
  <c r="AC6" i="57"/>
  <c r="AD6" s="1"/>
  <c r="AB20" i="58"/>
  <c r="AG20" s="1"/>
  <c r="AN20" s="1"/>
  <c r="AD23" i="56"/>
  <c r="AG23" s="1"/>
  <c r="AN23" s="1"/>
  <c r="AC7" i="58"/>
  <c r="AD8" i="56"/>
  <c r="AG8" s="1"/>
  <c r="AN8" s="1"/>
  <c r="AF27"/>
  <c r="AF17"/>
  <c r="AD17"/>
  <c r="AF19"/>
  <c r="AC9"/>
  <c r="AB9" s="1"/>
  <c r="AD15" i="57"/>
  <c r="AG15" s="1"/>
  <c r="AN15" s="1"/>
  <c r="AF31"/>
  <c r="AD17"/>
  <c r="AG17" s="1"/>
  <c r="AN17" s="1"/>
  <c r="AB19" i="58"/>
  <c r="AG19" s="1"/>
  <c r="AN19" s="1"/>
  <c r="AB14"/>
  <c r="AG14" s="1"/>
  <c r="AN14" s="1"/>
  <c r="AC29"/>
  <c r="AB26"/>
  <c r="AF11" i="57"/>
  <c r="AD22" i="58"/>
  <c r="AG22" s="1"/>
  <c r="AN22" s="1"/>
  <c r="AD10"/>
  <c r="AG10" s="1"/>
  <c r="AN10" s="1"/>
  <c r="AC21"/>
  <c r="AD21" s="1"/>
  <c r="AB31" i="57"/>
  <c r="AD31"/>
  <c r="AD33"/>
  <c r="AG33" s="1"/>
  <c r="AN33" s="1"/>
  <c r="AD13" i="58"/>
  <c r="AG13" s="1"/>
  <c r="AN13" s="1"/>
  <c r="AC12"/>
  <c r="AB12" s="1"/>
  <c r="AB28"/>
  <c r="AG28" s="1"/>
  <c r="AN28" s="1"/>
  <c r="AD18" i="56"/>
  <c r="AG18" s="1"/>
  <c r="AF37" i="57"/>
  <c r="AC30"/>
  <c r="AC29"/>
  <c r="AD29" s="1"/>
  <c r="AC35"/>
  <c r="AB35" s="1"/>
  <c r="AD19"/>
  <c r="AG19" s="1"/>
  <c r="AN19" s="1"/>
  <c r="AD38"/>
  <c r="AG38" s="1"/>
  <c r="AN38" s="1"/>
  <c r="AC32"/>
  <c r="AD32" s="1"/>
  <c r="AC13"/>
  <c r="AB13" s="1"/>
  <c r="AB28"/>
  <c r="AG28" s="1"/>
  <c r="AN28" s="1"/>
  <c r="AC12"/>
  <c r="AB12" s="1"/>
  <c r="AB9" i="58"/>
  <c r="AG9" s="1"/>
  <c r="AN9" s="1"/>
  <c r="AD17"/>
  <c r="AG17" s="1"/>
  <c r="AN17" s="1"/>
  <c r="AB22" i="57"/>
  <c r="AD22"/>
  <c r="AB14"/>
  <c r="AG14" s="1"/>
  <c r="AN14" s="1"/>
  <c r="AD24"/>
  <c r="AG24" s="1"/>
  <c r="AN24" s="1"/>
  <c r="AD27"/>
  <c r="AG27" s="1"/>
  <c r="AN27" s="1"/>
  <c r="AC5"/>
  <c r="AB5" s="1"/>
  <c r="AB26" i="56"/>
  <c r="AG26" s="1"/>
  <c r="AN26" s="1"/>
  <c r="AB14"/>
  <c r="AG14" s="1"/>
  <c r="AN14" s="1"/>
  <c r="AD11"/>
  <c r="AG11" s="1"/>
  <c r="AN11" s="1"/>
  <c r="AD28"/>
  <c r="AG28" s="1"/>
  <c r="AN28" s="1"/>
  <c r="AC7"/>
  <c r="AB7" s="1"/>
  <c r="AB8" i="57"/>
  <c r="AG8" s="1"/>
  <c r="AN8" s="1"/>
  <c r="AD20"/>
  <c r="AG20" s="1"/>
  <c r="AN20" s="1"/>
  <c r="AD37"/>
  <c r="AD21"/>
  <c r="AG21" s="1"/>
  <c r="AN21" s="1"/>
  <c r="AB16"/>
  <c r="AG16" s="1"/>
  <c r="AN16" s="1"/>
  <c r="AB26"/>
  <c r="AG26" s="1"/>
  <c r="AN26" s="1"/>
  <c r="AB25" i="58"/>
  <c r="AG25" s="1"/>
  <c r="AN25" s="1"/>
  <c r="AC9" i="57"/>
  <c r="AD9" s="1"/>
  <c r="AC10"/>
  <c r="AD8" i="58"/>
  <c r="AG8" s="1"/>
  <c r="AN8" s="1"/>
  <c r="AF7" i="57"/>
  <c r="AC7"/>
  <c r="AB6" i="58"/>
  <c r="AG6" s="1"/>
  <c r="AN6" s="1"/>
  <c r="AD27"/>
  <c r="AG27" s="1"/>
  <c r="AN27" s="1"/>
  <c r="AD5"/>
  <c r="AD18"/>
  <c r="AG18" s="1"/>
  <c r="AN18" s="1"/>
  <c r="AF5"/>
  <c r="AF25" i="57"/>
  <c r="AD25"/>
  <c r="AB5" i="56"/>
  <c r="AG5" s="1"/>
  <c r="AN5" s="1"/>
  <c r="AD30" i="58"/>
  <c r="AG30" s="1"/>
  <c r="AN30" s="1"/>
  <c r="AC11"/>
  <c r="AF11"/>
  <c r="AB25" i="56"/>
  <c r="AG25" s="1"/>
  <c r="AN25" s="1"/>
  <c r="AD24"/>
  <c r="AG24" s="1"/>
  <c r="AN24" s="1"/>
  <c r="AD15"/>
  <c r="AG15" s="1"/>
  <c r="AN15" s="1"/>
  <c r="AB20"/>
  <c r="AG20" s="1"/>
  <c r="AN20" s="1"/>
  <c r="AF24" i="58"/>
  <c r="AC24"/>
  <c r="AB11" i="57"/>
  <c r="AD11"/>
  <c r="AF23"/>
  <c r="AC23"/>
  <c r="AB39"/>
  <c r="AD39"/>
  <c r="AB34"/>
  <c r="AD34"/>
  <c r="AB36"/>
  <c r="AD36"/>
  <c r="AB10" i="56"/>
  <c r="AG10" s="1"/>
  <c r="AN10" s="1"/>
  <c r="AB6"/>
  <c r="AD6"/>
  <c r="AB19"/>
  <c r="AD19"/>
  <c r="AB23" i="58"/>
  <c r="AG23" s="1"/>
  <c r="AN23" s="1"/>
  <c r="AD22" i="56"/>
  <c r="AB22"/>
  <c r="AD27"/>
  <c r="AB27"/>
  <c r="AF13"/>
  <c r="AC13"/>
  <c r="AG26" i="58" l="1"/>
  <c r="AN26" s="1"/>
  <c r="AB6" i="57"/>
  <c r="AG6" s="1"/>
  <c r="AN6" s="1"/>
  <c r="AB15" i="58"/>
  <c r="AG15" s="1"/>
  <c r="AN15" s="1"/>
  <c r="AD7" i="56"/>
  <c r="AG7" s="1"/>
  <c r="AN7" s="1"/>
  <c r="AG17"/>
  <c r="AN17" s="1"/>
  <c r="AD7" i="58"/>
  <c r="AB7"/>
  <c r="AD9" i="56"/>
  <c r="AG9" s="1"/>
  <c r="AN9" s="1"/>
  <c r="AD13" i="57"/>
  <c r="AG13" s="1"/>
  <c r="AN13" s="1"/>
  <c r="AG31"/>
  <c r="AN31" s="1"/>
  <c r="AB29"/>
  <c r="AG29" s="1"/>
  <c r="AN29" s="1"/>
  <c r="AB21" i="58"/>
  <c r="AG21" s="1"/>
  <c r="AN21" s="1"/>
  <c r="AD29"/>
  <c r="AB29"/>
  <c r="AB9" i="57"/>
  <c r="AG9" s="1"/>
  <c r="AN9" s="1"/>
  <c r="AD35"/>
  <c r="AG35" s="1"/>
  <c r="AN35" s="1"/>
  <c r="AD12" i="58"/>
  <c r="AG12" s="1"/>
  <c r="AN12" s="1"/>
  <c r="AG37" i="57"/>
  <c r="AN37" s="1"/>
  <c r="AD30"/>
  <c r="AB30"/>
  <c r="AD12"/>
  <c r="AG12" s="1"/>
  <c r="AN12" s="1"/>
  <c r="AB32"/>
  <c r="AG32" s="1"/>
  <c r="AN32" s="1"/>
  <c r="AD5"/>
  <c r="AG5" s="1"/>
  <c r="AN5" s="1"/>
  <c r="AG5" i="58"/>
  <c r="AN5" s="1"/>
  <c r="AG25" i="57"/>
  <c r="AB7"/>
  <c r="AD7"/>
  <c r="AB10"/>
  <c r="AD10"/>
  <c r="AG36"/>
  <c r="AN36" s="1"/>
  <c r="AD11" i="58"/>
  <c r="AB11"/>
  <c r="AG11" i="57"/>
  <c r="AN11" s="1"/>
  <c r="AD24" i="58"/>
  <c r="AB24"/>
  <c r="AB23" i="57"/>
  <c r="AD23"/>
  <c r="AG34"/>
  <c r="AN34" s="1"/>
  <c r="AG39"/>
  <c r="AN39" s="1"/>
  <c r="AG6" i="56"/>
  <c r="AN6" s="1"/>
  <c r="AG19"/>
  <c r="AN19" s="1"/>
  <c r="AB13"/>
  <c r="AD13"/>
  <c r="AG27"/>
  <c r="AN27" s="1"/>
  <c r="AG22"/>
  <c r="AN22" s="1"/>
  <c r="AG7" i="58" l="1"/>
  <c r="AN7" s="1"/>
  <c r="AG29"/>
  <c r="AN29" s="1"/>
  <c r="AG30" i="57"/>
  <c r="AN30" s="1"/>
  <c r="AG7"/>
  <c r="AN7" s="1"/>
  <c r="AG10"/>
  <c r="AN10" s="1"/>
  <c r="AG11" i="58"/>
  <c r="AN11" s="1"/>
  <c r="AG13" i="56"/>
  <c r="AN13" s="1"/>
  <c r="AG24" i="58"/>
  <c r="AN24" s="1"/>
  <c r="AG23" i="57"/>
  <c r="AN23" s="1"/>
  <c r="C2" i="50"/>
</calcChain>
</file>

<file path=xl/comments1.xml><?xml version="1.0" encoding="utf-8"?>
<comments xmlns="http://schemas.openxmlformats.org/spreadsheetml/2006/main">
  <authors>
    <author>업무용</author>
  </authors>
  <commentList>
    <comment ref="M17" authorId="0">
      <text>
        <r>
          <rPr>
            <b/>
            <sz val="9"/>
            <color indexed="81"/>
            <rFont val="돋움"/>
            <family val="3"/>
            <charset val="129"/>
          </rPr>
          <t>질병휴직</t>
        </r>
      </text>
    </comment>
    <comment ref="E18" authorId="0">
      <text>
        <r>
          <rPr>
            <sz val="9"/>
            <color indexed="81"/>
            <rFont val="돋움"/>
            <family val="3"/>
            <charset val="129"/>
          </rPr>
          <t xml:space="preserve">14.9.1.자 배정했으나 김철수 승진(1-04-06감)
</t>
        </r>
      </text>
    </comment>
    <comment ref="AN18" authorId="0">
      <text>
        <r>
          <rPr>
            <sz val="9"/>
            <color indexed="81"/>
            <rFont val="돋움"/>
            <family val="3"/>
            <charset val="129"/>
          </rPr>
          <t>오류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수기입력</t>
        </r>
      </text>
    </comment>
    <comment ref="J23" authorId="0">
      <text>
        <r>
          <rPr>
            <b/>
            <sz val="9"/>
            <color indexed="81"/>
            <rFont val="돋움"/>
            <family val="3"/>
            <charset val="129"/>
          </rPr>
          <t>08-09-01 - 08-11-30
  (02-29)
13-07-03 - 13-09-30
  (02-27)
총 00-05-26 감</t>
        </r>
      </text>
    </comment>
    <comment ref="J29" authorId="0">
      <text>
        <r>
          <rPr>
            <b/>
            <sz val="9"/>
            <color indexed="81"/>
            <rFont val="돋움"/>
            <family val="3"/>
            <charset val="129"/>
          </rPr>
          <t>2016-07-09 승진제한
1+18개월</t>
        </r>
      </text>
    </comment>
    <comment ref="E30" authorId="0">
      <text>
        <r>
          <rPr>
            <b/>
            <sz val="9"/>
            <color indexed="81"/>
            <rFont val="돋움"/>
            <family val="3"/>
            <charset val="129"/>
          </rPr>
          <t>업무용</t>
        </r>
        <r>
          <rPr>
            <b/>
            <sz val="9"/>
            <color indexed="81"/>
            <rFont val="Tahoma"/>
            <family val="2"/>
          </rPr>
          <t>:15.1.2.</t>
        </r>
        <r>
          <rPr>
            <b/>
            <sz val="9"/>
            <color indexed="81"/>
            <rFont val="돋움"/>
            <family val="3"/>
            <charset val="129"/>
          </rPr>
          <t>배정하였으나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강태원승진으로
</t>
        </r>
        <r>
          <rPr>
            <b/>
            <sz val="9"/>
            <color indexed="81"/>
            <rFont val="Tahoma"/>
            <family val="2"/>
          </rPr>
          <t>1-4-6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업무용</author>
  </authors>
  <commentList>
    <comment ref="E9" authorId="0">
      <text>
        <r>
          <rPr>
            <sz val="9"/>
            <color indexed="81"/>
            <rFont val="돋움"/>
            <family val="3"/>
            <charset val="129"/>
          </rPr>
          <t>15.3.11.자배정
백광혁승진3-3-26감</t>
        </r>
      </text>
    </comment>
    <comment ref="B25" authorId="0">
      <text>
        <r>
          <rPr>
            <sz val="9"/>
            <color indexed="81"/>
            <rFont val="돋움"/>
            <family val="3"/>
            <charset val="129"/>
          </rPr>
          <t xml:space="preserve">14.9.1자 배정했으나
김철우 승진(03-06월 감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0">
      <text>
        <r>
          <rPr>
            <b/>
            <sz val="9"/>
            <color indexed="81"/>
            <rFont val="돋움"/>
            <family val="3"/>
            <charset val="129"/>
          </rPr>
          <t>15.4.30.자배정
김하동승진
1-3-23일 감
15.7.1.자 배정
1-0-2감</t>
        </r>
      </text>
    </comment>
    <comment ref="T36" authorId="0">
      <text>
        <r>
          <rPr>
            <b/>
            <sz val="9"/>
            <color indexed="81"/>
            <rFont val="Tahoma"/>
            <family val="2"/>
          </rPr>
          <t>2011-10-05</t>
        </r>
        <r>
          <rPr>
            <b/>
            <sz val="9"/>
            <color indexed="81"/>
            <rFont val="돋움"/>
            <family val="3"/>
            <charset val="129"/>
          </rPr>
          <t>견책있음</t>
        </r>
      </text>
    </comment>
  </commentList>
</comments>
</file>

<file path=xl/comments3.xml><?xml version="1.0" encoding="utf-8"?>
<comments xmlns="http://schemas.openxmlformats.org/spreadsheetml/2006/main">
  <authors>
    <author>업무용</author>
  </authors>
  <commentList>
    <comment ref="E28" authorId="0">
      <text>
        <r>
          <rPr>
            <b/>
            <sz val="9"/>
            <color indexed="81"/>
            <rFont val="돋움"/>
            <family val="3"/>
            <charset val="129"/>
          </rPr>
          <t>업무용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질병휴직</t>
        </r>
        <r>
          <rPr>
            <sz val="9"/>
            <color indexed="81"/>
            <rFont val="Tahoma"/>
            <family val="2"/>
          </rPr>
          <t xml:space="preserve">(2014.3.3-2014.8.31)
</t>
        </r>
      </text>
    </comment>
  </commentList>
</comments>
</file>

<file path=xl/comments4.xml><?xml version="1.0" encoding="utf-8"?>
<comments xmlns="http://schemas.openxmlformats.org/spreadsheetml/2006/main">
  <authors>
    <author>업무용</author>
  </authors>
  <commentList>
    <comment ref="E17" authorId="0">
      <text>
        <r>
          <rPr>
            <b/>
            <sz val="9"/>
            <color indexed="81"/>
            <rFont val="돋움"/>
            <family val="3"/>
            <charset val="129"/>
          </rPr>
          <t>15.7.1.자배정
김미열승진
1-3-20감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2012</t>
        </r>
        <r>
          <rPr>
            <b/>
            <sz val="9"/>
            <color indexed="81"/>
            <rFont val="돋움"/>
            <family val="3"/>
            <charset val="129"/>
          </rPr>
          <t>년하반기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당해직급에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월가산</t>
        </r>
        <r>
          <rPr>
            <b/>
            <sz val="9"/>
            <color indexed="81"/>
            <rFont val="Tahoma"/>
            <family val="2"/>
          </rPr>
          <t>(80%</t>
        </r>
        <r>
          <rPr>
            <b/>
            <sz val="9"/>
            <color indexed="81"/>
            <rFont val="돋움"/>
            <family val="3"/>
            <charset val="129"/>
          </rPr>
          <t>환산경력으론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24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더함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5.xml><?xml version="1.0" encoding="utf-8"?>
<comments xmlns="http://schemas.openxmlformats.org/spreadsheetml/2006/main">
  <authors>
    <author>업무용</author>
  </authors>
  <commentList>
    <comment ref="E23" authorId="0">
      <text>
        <r>
          <rPr>
            <b/>
            <sz val="9"/>
            <color indexed="81"/>
            <rFont val="돋움"/>
            <family val="3"/>
            <charset val="129"/>
          </rPr>
          <t>업무용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우체국노</t>
        </r>
      </text>
    </comment>
  </commentList>
</comments>
</file>

<file path=xl/sharedStrings.xml><?xml version="1.0" encoding="utf-8"?>
<sst xmlns="http://schemas.openxmlformats.org/spreadsheetml/2006/main" count="929" uniqueCount="386">
  <si>
    <t>생년월일</t>
    <phoneticPr fontId="1" type="noConversion"/>
  </si>
  <si>
    <t>소속</t>
    <phoneticPr fontId="1" type="noConversion"/>
  </si>
  <si>
    <t>목포</t>
  </si>
  <si>
    <t>순천</t>
  </si>
  <si>
    <t>직종</t>
  </si>
  <si>
    <t>집배</t>
  </si>
  <si>
    <t>성명</t>
  </si>
  <si>
    <t>최초임용</t>
  </si>
  <si>
    <t>최영선</t>
  </si>
  <si>
    <t>임한옥</t>
  </si>
  <si>
    <t>정년예정일</t>
  </si>
  <si>
    <t>총근속기간</t>
    <phoneticPr fontId="1" type="noConversion"/>
  </si>
  <si>
    <t>기준일 :</t>
    <phoneticPr fontId="1" type="noConversion"/>
  </si>
  <si>
    <t>부터</t>
    <phoneticPr fontId="1" type="noConversion"/>
  </si>
  <si>
    <t>까지</t>
    <phoneticPr fontId="1" type="noConversion"/>
  </si>
  <si>
    <t>기간</t>
    <phoneticPr fontId="1" type="noConversion"/>
  </si>
  <si>
    <t>배정여부</t>
    <phoneticPr fontId="1" type="noConversion"/>
  </si>
  <si>
    <t>환산경력 차감기간(D)</t>
    <phoneticPr fontId="1" type="noConversion"/>
  </si>
  <si>
    <t>최      종
 환산경력
(C-D)</t>
    <phoneticPr fontId="1" type="noConversion"/>
  </si>
  <si>
    <t>환산경력
합       산
(C=A+B)</t>
    <phoneticPr fontId="1" type="noConversion"/>
  </si>
  <si>
    <t>숨김(환산경력 합산 예비산식)</t>
    <phoneticPr fontId="1" type="noConversion"/>
  </si>
  <si>
    <t>환산경력 80%(A)</t>
    <phoneticPr fontId="1" type="noConversion"/>
  </si>
  <si>
    <t>숨김1</t>
    <phoneticPr fontId="1" type="noConversion"/>
  </si>
  <si>
    <t>환산경력 20%(B)</t>
    <phoneticPr fontId="1" type="noConversion"/>
  </si>
  <si>
    <t>년</t>
    <phoneticPr fontId="1" type="noConversion"/>
  </si>
  <si>
    <t>기초 월</t>
    <phoneticPr fontId="1" type="noConversion"/>
  </si>
  <si>
    <t>월</t>
    <phoneticPr fontId="1" type="noConversion"/>
  </si>
  <si>
    <t>기초 일</t>
    <phoneticPr fontId="1" type="noConversion"/>
  </si>
  <si>
    <t>일</t>
    <phoneticPr fontId="1" type="noConversion"/>
  </si>
  <si>
    <t>숨김
(기초계산)</t>
    <phoneticPr fontId="1" type="noConversion"/>
  </si>
  <si>
    <t>계급</t>
  </si>
  <si>
    <t>현계급임용</t>
  </si>
  <si>
    <t>현계급       근속기간</t>
  </si>
  <si>
    <t>현계급경력</t>
  </si>
  <si>
    <t>○</t>
  </si>
  <si>
    <t>강임기간(-), 질병,가사휴직(-)</t>
    <phoneticPr fontId="1" type="noConversion"/>
  </si>
  <si>
    <t>훈장, 포상수상(6개월 +)</t>
    <phoneticPr fontId="1" type="noConversion"/>
  </si>
  <si>
    <t>하순위자   승진기간(-)</t>
    <phoneticPr fontId="1" type="noConversion"/>
  </si>
  <si>
    <t>강진</t>
  </si>
  <si>
    <t>북광주</t>
    <phoneticPr fontId="1" type="noConversion"/>
  </si>
  <si>
    <t>곡성</t>
  </si>
  <si>
    <t>화순</t>
  </si>
  <si>
    <t>고흥</t>
  </si>
  <si>
    <t>해남</t>
  </si>
  <si>
    <t>곡성</t>
    <phoneticPr fontId="1" type="noConversion"/>
  </si>
  <si>
    <t>여수</t>
  </si>
  <si>
    <t>영광</t>
  </si>
  <si>
    <t>여수</t>
    <phoneticPr fontId="1" type="noConversion"/>
  </si>
  <si>
    <t>장흥</t>
  </si>
  <si>
    <t>함평</t>
  </si>
  <si>
    <t>광주</t>
    <phoneticPr fontId="1" type="noConversion"/>
  </si>
  <si>
    <t>장성</t>
  </si>
  <si>
    <t>보성</t>
  </si>
  <si>
    <t>무안</t>
  </si>
  <si>
    <t>완도</t>
  </si>
  <si>
    <t>질병휴직</t>
    <phoneticPr fontId="1" type="noConversion"/>
  </si>
  <si>
    <t>나주</t>
  </si>
  <si>
    <t>광양</t>
  </si>
  <si>
    <t>영암</t>
  </si>
  <si>
    <t>박기범</t>
  </si>
  <si>
    <t>조인철</t>
  </si>
  <si>
    <t>○</t>
    <phoneticPr fontId="1" type="noConversion"/>
  </si>
  <si>
    <t>이장열</t>
  </si>
  <si>
    <t>윤상준</t>
  </si>
  <si>
    <t>박수봉</t>
  </si>
  <si>
    <t>신상균</t>
  </si>
  <si>
    <t>정장환</t>
  </si>
  <si>
    <t>김수연</t>
  </si>
  <si>
    <t>임종욱</t>
  </si>
  <si>
    <t>김태성</t>
  </si>
  <si>
    <t>문명석</t>
  </si>
  <si>
    <t>나영석</t>
  </si>
  <si>
    <t>이선행</t>
  </si>
  <si>
    <t>오승종</t>
  </si>
  <si>
    <t>집배</t>
    <phoneticPr fontId="1" type="noConversion"/>
  </si>
  <si>
    <t>박철용</t>
  </si>
  <si>
    <t>임상택</t>
  </si>
  <si>
    <t>강상원</t>
  </si>
  <si>
    <t>김인귀</t>
  </si>
  <si>
    <t>김사현</t>
  </si>
  <si>
    <t>박평신</t>
  </si>
  <si>
    <t>김태규</t>
  </si>
  <si>
    <t>양홍식</t>
  </si>
  <si>
    <t>이호민</t>
  </si>
  <si>
    <t>정진홍</t>
  </si>
  <si>
    <t>임충식</t>
  </si>
  <si>
    <t>허종</t>
  </si>
  <si>
    <t>김수</t>
  </si>
  <si>
    <t>오병철</t>
  </si>
  <si>
    <t>목포</t>
    <phoneticPr fontId="1" type="noConversion"/>
  </si>
  <si>
    <t>나주</t>
    <phoneticPr fontId="1" type="noConversion"/>
  </si>
  <si>
    <t>구례</t>
    <phoneticPr fontId="1" type="noConversion"/>
  </si>
  <si>
    <t>무안</t>
    <phoneticPr fontId="1" type="noConversion"/>
  </si>
  <si>
    <t>국중신</t>
  </si>
  <si>
    <t>윤태석</t>
  </si>
  <si>
    <t>김종기</t>
  </si>
  <si>
    <t>조경근</t>
  </si>
  <si>
    <t>이성수</t>
  </si>
  <si>
    <t>정인영</t>
  </si>
  <si>
    <t>박명권</t>
  </si>
  <si>
    <t>김용수</t>
  </si>
  <si>
    <t>오희종</t>
  </si>
  <si>
    <t>조호근</t>
  </si>
  <si>
    <t>박기정</t>
  </si>
  <si>
    <t>임세환</t>
  </si>
  <si>
    <t>조진수</t>
  </si>
  <si>
    <t>강행종</t>
  </si>
  <si>
    <t>서철</t>
  </si>
  <si>
    <t>안흥순</t>
  </si>
  <si>
    <t>김기석</t>
  </si>
  <si>
    <t>김문호</t>
  </si>
  <si>
    <t>문창기</t>
  </si>
  <si>
    <t>김성광</t>
  </si>
  <si>
    <t>김신중</t>
  </si>
  <si>
    <t>박옥찬</t>
  </si>
  <si>
    <t>정종갑</t>
  </si>
  <si>
    <t>광주광산</t>
  </si>
  <si>
    <t>정순일</t>
  </si>
  <si>
    <t>송찬준</t>
  </si>
  <si>
    <t>이창제</t>
  </si>
  <si>
    <t>이복원</t>
  </si>
  <si>
    <t>조영규</t>
  </si>
  <si>
    <t>박병준</t>
  </si>
  <si>
    <t>명재권</t>
  </si>
  <si>
    <t>윤성모</t>
  </si>
  <si>
    <t>신철호</t>
  </si>
  <si>
    <t>이중열</t>
  </si>
  <si>
    <t>배철하</t>
  </si>
  <si>
    <t>북광주</t>
  </si>
  <si>
    <t>광주</t>
  </si>
  <si>
    <t>김권희</t>
  </si>
  <si>
    <t>김상철</t>
  </si>
  <si>
    <t>김동백</t>
  </si>
  <si>
    <t>김동기</t>
  </si>
  <si>
    <t>오경상</t>
  </si>
  <si>
    <t>조학철</t>
  </si>
  <si>
    <t>나희수</t>
  </si>
  <si>
    <t>박준섭</t>
  </si>
  <si>
    <t>이호철</t>
  </si>
  <si>
    <t>서광주</t>
  </si>
  <si>
    <t>안용석</t>
  </si>
  <si>
    <t>마광영</t>
  </si>
  <si>
    <t>김민남</t>
  </si>
  <si>
    <t>박찬응</t>
  </si>
  <si>
    <t>고성규</t>
  </si>
  <si>
    <t>이덕곤</t>
  </si>
  <si>
    <t>박동진</t>
  </si>
  <si>
    <t>이승재</t>
  </si>
  <si>
    <t>정주형</t>
  </si>
  <si>
    <t>김종선</t>
  </si>
  <si>
    <t>정경승</t>
  </si>
  <si>
    <t>남성주</t>
  </si>
  <si>
    <t>김한석</t>
  </si>
  <si>
    <t>북광주</t>
    <phoneticPr fontId="1" type="noConversion"/>
  </si>
  <si>
    <t>서광주</t>
    <phoneticPr fontId="1" type="noConversion"/>
  </si>
  <si>
    <t>광주</t>
    <phoneticPr fontId="1" type="noConversion"/>
  </si>
  <si>
    <t xml:space="preserve"> </t>
    <phoneticPr fontId="1" type="noConversion"/>
  </si>
  <si>
    <t>광주광산</t>
    <phoneticPr fontId="1" type="noConversion"/>
  </si>
  <si>
    <t>완도</t>
    <phoneticPr fontId="1" type="noConversion"/>
  </si>
  <si>
    <t>광양</t>
    <phoneticPr fontId="1" type="noConversion"/>
  </si>
  <si>
    <t>위성주</t>
    <phoneticPr fontId="1" type="noConversion"/>
  </si>
  <si>
    <t>집배</t>
    <phoneticPr fontId="1" type="noConversion"/>
  </si>
  <si>
    <t>순천</t>
    <phoneticPr fontId="1" type="noConversion"/>
  </si>
  <si>
    <t>2015-01-26자 하향전보,고훙-&gt;순천</t>
    <phoneticPr fontId="1" type="noConversion"/>
  </si>
  <si>
    <t>북광주</t>
    <phoneticPr fontId="1" type="noConversion"/>
  </si>
  <si>
    <t>여수</t>
    <phoneticPr fontId="1" type="noConversion"/>
  </si>
  <si>
    <t>광주광산</t>
    <phoneticPr fontId="1" type="noConversion"/>
  </si>
  <si>
    <t xml:space="preserve"> </t>
    <phoneticPr fontId="1" type="noConversion"/>
  </si>
  <si>
    <t>영광</t>
    <phoneticPr fontId="1" type="noConversion"/>
  </si>
  <si>
    <t>집배</t>
    <phoneticPr fontId="1" type="noConversion"/>
  </si>
  <si>
    <t>장흥</t>
    <phoneticPr fontId="1" type="noConversion"/>
  </si>
  <si>
    <t>순천</t>
    <phoneticPr fontId="1" type="noConversion"/>
  </si>
  <si>
    <t>무안</t>
    <phoneticPr fontId="1" type="noConversion"/>
  </si>
  <si>
    <t>무안</t>
    <phoneticPr fontId="1" type="noConversion"/>
  </si>
  <si>
    <t>80-04-18</t>
    <phoneticPr fontId="1" type="noConversion"/>
  </si>
  <si>
    <t>전창희</t>
    <phoneticPr fontId="1" type="noConversion"/>
  </si>
  <si>
    <t>휴직</t>
    <phoneticPr fontId="1" type="noConversion"/>
  </si>
  <si>
    <t>주창영</t>
    <phoneticPr fontId="1" type="noConversion"/>
  </si>
  <si>
    <t>김지성</t>
    <phoneticPr fontId="1" type="noConversion"/>
  </si>
  <si>
    <t>정직1월14.12.9</t>
    <phoneticPr fontId="1" type="noConversion"/>
  </si>
  <si>
    <t>질병 14.3.3.</t>
    <phoneticPr fontId="1" type="noConversion"/>
  </si>
  <si>
    <t>특이사항</t>
    <phoneticPr fontId="1" type="noConversion"/>
  </si>
  <si>
    <t>광주</t>
    <phoneticPr fontId="1" type="noConversion"/>
  </si>
  <si>
    <t>광주</t>
    <phoneticPr fontId="1" type="noConversion"/>
  </si>
  <si>
    <t>무안</t>
    <phoneticPr fontId="1" type="noConversion"/>
  </si>
  <si>
    <t>질병휴직2회</t>
    <phoneticPr fontId="1" type="noConversion"/>
  </si>
  <si>
    <t>견책 '09.7.22</t>
    <phoneticPr fontId="1" type="noConversion"/>
  </si>
  <si>
    <t>질병휴직_복직</t>
    <phoneticPr fontId="1" type="noConversion"/>
  </si>
  <si>
    <t>○</t>
    <phoneticPr fontId="1" type="noConversion"/>
  </si>
  <si>
    <t>견책'11.10.5</t>
    <phoneticPr fontId="1" type="noConversion"/>
  </si>
  <si>
    <t>육아휴직
14.10.28-15.10.27</t>
    <phoneticPr fontId="1" type="noConversion"/>
  </si>
  <si>
    <t>육아휴직
14.10.1-15.9.30</t>
    <phoneticPr fontId="1" type="noConversion"/>
  </si>
  <si>
    <t>광주</t>
    <phoneticPr fontId="1" type="noConversion"/>
  </si>
  <si>
    <t>○</t>
    <phoneticPr fontId="1" type="noConversion"/>
  </si>
  <si>
    <t>보성</t>
    <phoneticPr fontId="1" type="noConversion"/>
  </si>
  <si>
    <t>중복</t>
    <phoneticPr fontId="1" type="noConversion"/>
  </si>
  <si>
    <t>○</t>
    <phoneticPr fontId="1" type="noConversion"/>
  </si>
  <si>
    <t>중복</t>
    <phoneticPr fontId="1" type="noConversion"/>
  </si>
  <si>
    <t>질병휴직</t>
    <phoneticPr fontId="1" type="noConversion"/>
  </si>
  <si>
    <t>최고 경력</t>
    <phoneticPr fontId="1" type="noConversion"/>
  </si>
  <si>
    <t>'15년 상반기 경평 1위</t>
    <phoneticPr fontId="1" type="noConversion"/>
  </si>
  <si>
    <t>중복</t>
    <phoneticPr fontId="1" type="noConversion"/>
  </si>
  <si>
    <t>'15.5.18</t>
    <phoneticPr fontId="1" type="noConversion"/>
  </si>
  <si>
    <t>'15.7.1.</t>
    <phoneticPr fontId="1" type="noConversion"/>
  </si>
  <si>
    <t xml:space="preserve">2회연속 </t>
    <phoneticPr fontId="1" type="noConversion"/>
  </si>
  <si>
    <t>3명씩 배정</t>
    <phoneticPr fontId="1" type="noConversion"/>
  </si>
  <si>
    <t>국안배</t>
    <phoneticPr fontId="1" type="noConversion"/>
  </si>
  <si>
    <t>○</t>
    <phoneticPr fontId="1" type="noConversion"/>
  </si>
  <si>
    <t>기준일 :</t>
    <phoneticPr fontId="1" type="noConversion"/>
  </si>
  <si>
    <t>소속</t>
    <phoneticPr fontId="1" type="noConversion"/>
  </si>
  <si>
    <t>생년월일</t>
    <phoneticPr fontId="1" type="noConversion"/>
  </si>
  <si>
    <t>총근속기간</t>
    <phoneticPr fontId="1" type="noConversion"/>
  </si>
  <si>
    <t>숨김(환산경력 합산 예비산식)</t>
    <phoneticPr fontId="1" type="noConversion"/>
  </si>
  <si>
    <t>환산경력
합       산
(C=A+B)</t>
    <phoneticPr fontId="1" type="noConversion"/>
  </si>
  <si>
    <t>환산경력 차감기간(D)</t>
    <phoneticPr fontId="1" type="noConversion"/>
  </si>
  <si>
    <t>최      종
 환산경력
(C-D)</t>
    <phoneticPr fontId="1" type="noConversion"/>
  </si>
  <si>
    <t>배정여부</t>
    <phoneticPr fontId="1" type="noConversion"/>
  </si>
  <si>
    <t>특이사항</t>
    <phoneticPr fontId="1" type="noConversion"/>
  </si>
  <si>
    <t>강임기간(-), 질병,가사휴직(-)</t>
    <phoneticPr fontId="1" type="noConversion"/>
  </si>
  <si>
    <t>숨김
(기초계산)</t>
    <phoneticPr fontId="1" type="noConversion"/>
  </si>
  <si>
    <t>환산경력 80%(A)</t>
    <phoneticPr fontId="1" type="noConversion"/>
  </si>
  <si>
    <t>숨김1</t>
    <phoneticPr fontId="1" type="noConversion"/>
  </si>
  <si>
    <t>총근속기간</t>
    <phoneticPr fontId="1" type="noConversion"/>
  </si>
  <si>
    <t>환산경력 20%(B)</t>
    <phoneticPr fontId="1" type="noConversion"/>
  </si>
  <si>
    <t>년</t>
    <phoneticPr fontId="1" type="noConversion"/>
  </si>
  <si>
    <t>기초 월</t>
    <phoneticPr fontId="1" type="noConversion"/>
  </si>
  <si>
    <t>월</t>
    <phoneticPr fontId="1" type="noConversion"/>
  </si>
  <si>
    <t>기초 일</t>
    <phoneticPr fontId="1" type="noConversion"/>
  </si>
  <si>
    <t>일</t>
    <phoneticPr fontId="1" type="noConversion"/>
  </si>
  <si>
    <t>훈장, 포상수상(6개월 +)</t>
    <phoneticPr fontId="1" type="noConversion"/>
  </si>
  <si>
    <t>하순위자   승진기간(-)</t>
    <phoneticPr fontId="1" type="noConversion"/>
  </si>
  <si>
    <t>부터</t>
    <phoneticPr fontId="1" type="noConversion"/>
  </si>
  <si>
    <t>까지</t>
    <phoneticPr fontId="1" type="noConversion"/>
  </si>
  <si>
    <t>기간</t>
    <phoneticPr fontId="1" type="noConversion"/>
  </si>
  <si>
    <t>년</t>
    <phoneticPr fontId="1" type="noConversion"/>
  </si>
  <si>
    <t>북광주</t>
    <phoneticPr fontId="1" type="noConversion"/>
  </si>
  <si>
    <t>계리</t>
  </si>
  <si>
    <t>이수영</t>
  </si>
  <si>
    <t>박명남</t>
  </si>
  <si>
    <t>정희옥</t>
  </si>
  <si>
    <t>양혜란</t>
  </si>
  <si>
    <t>광주</t>
    <phoneticPr fontId="1" type="noConversion"/>
  </si>
  <si>
    <t>김희숙</t>
  </si>
  <si>
    <t>정경숙</t>
  </si>
  <si>
    <t>박용력</t>
  </si>
  <si>
    <t>광주광산</t>
    <phoneticPr fontId="1" type="noConversion"/>
  </si>
  <si>
    <t>곽효숙</t>
  </si>
  <si>
    <t>이신옥</t>
  </si>
  <si>
    <t>설양희</t>
  </si>
  <si>
    <t>김종숙</t>
  </si>
  <si>
    <t>서광주</t>
    <phoneticPr fontId="1" type="noConversion"/>
  </si>
  <si>
    <t>설진영</t>
  </si>
  <si>
    <t>이성자</t>
  </si>
  <si>
    <t>양옥희</t>
  </si>
  <si>
    <t>봉명실</t>
  </si>
  <si>
    <t>김문철</t>
  </si>
  <si>
    <t>행정서기 1명 정,현원 반납</t>
    <phoneticPr fontId="1" type="noConversion"/>
  </si>
  <si>
    <t>집배7급 1명 계급반납 인센티브</t>
    <phoneticPr fontId="1" type="noConversion"/>
  </si>
  <si>
    <t>광주</t>
    <phoneticPr fontId="1" type="noConversion"/>
  </si>
  <si>
    <t>강현주</t>
  </si>
  <si>
    <t>하용수</t>
  </si>
  <si>
    <t>이연순</t>
  </si>
  <si>
    <t>정병수</t>
  </si>
  <si>
    <t>추성옥</t>
  </si>
  <si>
    <t>12년 하반기 모범</t>
    <phoneticPr fontId="1" type="noConversion"/>
  </si>
  <si>
    <t>북광주</t>
    <phoneticPr fontId="1" type="noConversion"/>
  </si>
  <si>
    <t>주정엽</t>
  </si>
  <si>
    <t>최순자</t>
  </si>
  <si>
    <t>임용배</t>
  </si>
  <si>
    <t>박미숙</t>
  </si>
  <si>
    <t>김승만</t>
  </si>
  <si>
    <t>김용찬</t>
  </si>
  <si>
    <t>홍선희</t>
  </si>
  <si>
    <t>가사휴직</t>
    <phoneticPr fontId="1" type="noConversion"/>
  </si>
  <si>
    <t>서광주</t>
    <phoneticPr fontId="1" type="noConversion"/>
  </si>
  <si>
    <t>정광훈</t>
  </si>
  <si>
    <t>봉연심</t>
  </si>
  <si>
    <t>우수영</t>
  </si>
  <si>
    <t>순천</t>
    <phoneticPr fontId="1" type="noConversion"/>
  </si>
  <si>
    <t>계리</t>
    <phoneticPr fontId="1" type="noConversion"/>
  </si>
  <si>
    <t>완도</t>
    <phoneticPr fontId="1" type="noConversion"/>
  </si>
  <si>
    <t>여수</t>
    <phoneticPr fontId="1" type="noConversion"/>
  </si>
  <si>
    <t>계리</t>
    <phoneticPr fontId="1" type="noConversion"/>
  </si>
  <si>
    <t>곡성</t>
    <phoneticPr fontId="1" type="noConversion"/>
  </si>
  <si>
    <t>광양</t>
    <phoneticPr fontId="1" type="noConversion"/>
  </si>
  <si>
    <t>영광</t>
    <phoneticPr fontId="1" type="noConversion"/>
  </si>
  <si>
    <t>진도</t>
    <phoneticPr fontId="1" type="noConversion"/>
  </si>
  <si>
    <t>배정여부</t>
    <phoneticPr fontId="1" type="noConversion"/>
  </si>
  <si>
    <t>특이사항</t>
    <phoneticPr fontId="1" type="noConversion"/>
  </si>
  <si>
    <t>강임기간(-), 질병,가사휴직(-)</t>
    <phoneticPr fontId="1" type="noConversion"/>
  </si>
  <si>
    <t>숨김
(기초계산)</t>
    <phoneticPr fontId="1" type="noConversion"/>
  </si>
  <si>
    <t>환산경력 80%(A)</t>
    <phoneticPr fontId="1" type="noConversion"/>
  </si>
  <si>
    <t>숨김1</t>
    <phoneticPr fontId="1" type="noConversion"/>
  </si>
  <si>
    <t>환산경력 20%(B)</t>
    <phoneticPr fontId="1" type="noConversion"/>
  </si>
  <si>
    <t>년</t>
    <phoneticPr fontId="1" type="noConversion"/>
  </si>
  <si>
    <t>기초 월</t>
    <phoneticPr fontId="1" type="noConversion"/>
  </si>
  <si>
    <t>월</t>
    <phoneticPr fontId="1" type="noConversion"/>
  </si>
  <si>
    <t>기초 일</t>
    <phoneticPr fontId="1" type="noConversion"/>
  </si>
  <si>
    <t>일</t>
    <phoneticPr fontId="1" type="noConversion"/>
  </si>
  <si>
    <t>훈장, 포상수상(6개월 +)</t>
    <phoneticPr fontId="1" type="noConversion"/>
  </si>
  <si>
    <t>하순위자   승진기간(-)</t>
    <phoneticPr fontId="1" type="noConversion"/>
  </si>
  <si>
    <t>부터</t>
    <phoneticPr fontId="1" type="noConversion"/>
  </si>
  <si>
    <t>까지</t>
    <phoneticPr fontId="1" type="noConversion"/>
  </si>
  <si>
    <t>기간</t>
    <phoneticPr fontId="1" type="noConversion"/>
  </si>
  <si>
    <t>신현우</t>
    <phoneticPr fontId="1" type="noConversion"/>
  </si>
  <si>
    <t>영광</t>
    <phoneticPr fontId="1" type="noConversion"/>
  </si>
  <si>
    <t>이동민</t>
    <phoneticPr fontId="1" type="noConversion"/>
  </si>
  <si>
    <t>서광주</t>
    <phoneticPr fontId="1" type="noConversion"/>
  </si>
  <si>
    <t>조인동</t>
    <phoneticPr fontId="1" type="noConversion"/>
  </si>
  <si>
    <t>광주</t>
    <phoneticPr fontId="1" type="noConversion"/>
  </si>
  <si>
    <t>오은서</t>
    <phoneticPr fontId="1" type="noConversion"/>
  </si>
  <si>
    <t>육아휴직15.5.1.~15.5.31.
15.8.30.~16.7.29</t>
    <phoneticPr fontId="1" type="noConversion"/>
  </si>
  <si>
    <t>여수</t>
    <phoneticPr fontId="1" type="noConversion"/>
  </si>
  <si>
    <t>허경민</t>
    <phoneticPr fontId="1" type="noConversion"/>
  </si>
  <si>
    <t>목포</t>
    <phoneticPr fontId="1" type="noConversion"/>
  </si>
  <si>
    <t>정경은</t>
    <phoneticPr fontId="1" type="noConversion"/>
  </si>
  <si>
    <t>김의연</t>
    <phoneticPr fontId="1" type="noConversion"/>
  </si>
  <si>
    <t>김가람</t>
    <phoneticPr fontId="1" type="noConversion"/>
  </si>
  <si>
    <t>강진</t>
    <phoneticPr fontId="1" type="noConversion"/>
  </si>
  <si>
    <t>김종원</t>
    <phoneticPr fontId="1" type="noConversion"/>
  </si>
  <si>
    <t>광양</t>
    <phoneticPr fontId="1" type="noConversion"/>
  </si>
  <si>
    <t>정미경</t>
    <phoneticPr fontId="1" type="noConversion"/>
  </si>
  <si>
    <t>나주</t>
    <phoneticPr fontId="1" type="noConversion"/>
  </si>
  <si>
    <t>이선화</t>
    <phoneticPr fontId="1" type="noConversion"/>
  </si>
  <si>
    <t>무안</t>
    <phoneticPr fontId="1" type="noConversion"/>
  </si>
  <si>
    <t>김효정</t>
    <phoneticPr fontId="1" type="noConversion"/>
  </si>
  <si>
    <t>육아
15.9.29~16.9.28</t>
    <phoneticPr fontId="1" type="noConversion"/>
  </si>
  <si>
    <t>최나연</t>
    <phoneticPr fontId="1" type="noConversion"/>
  </si>
  <si>
    <t>육아
15.9.29~16.9.28</t>
    <phoneticPr fontId="1" type="noConversion"/>
  </si>
  <si>
    <t>장흥</t>
    <phoneticPr fontId="1" type="noConversion"/>
  </si>
  <si>
    <t>최지연</t>
    <phoneticPr fontId="1" type="noConversion"/>
  </si>
  <si>
    <t>해남</t>
    <phoneticPr fontId="1" type="noConversion"/>
  </si>
  <si>
    <t>송은경</t>
    <phoneticPr fontId="1" type="noConversion"/>
  </si>
  <si>
    <t>목포</t>
    <phoneticPr fontId="1" type="noConversion"/>
  </si>
  <si>
    <t>박하림</t>
    <phoneticPr fontId="1" type="noConversion"/>
  </si>
  <si>
    <t>김보배</t>
    <phoneticPr fontId="1" type="noConversion"/>
  </si>
  <si>
    <t>강진</t>
    <phoneticPr fontId="1" type="noConversion"/>
  </si>
  <si>
    <t>김리안</t>
    <phoneticPr fontId="1" type="noConversion"/>
  </si>
  <si>
    <t>육아14.9.15~15.9.14)</t>
    <phoneticPr fontId="1" type="noConversion"/>
  </si>
  <si>
    <t>이권진</t>
    <phoneticPr fontId="1" type="noConversion"/>
  </si>
  <si>
    <t>주경화</t>
    <phoneticPr fontId="1" type="noConversion"/>
  </si>
  <si>
    <t>박인미</t>
    <phoneticPr fontId="1" type="noConversion"/>
  </si>
  <si>
    <t>차승현</t>
    <phoneticPr fontId="1" type="noConversion"/>
  </si>
  <si>
    <t>담양</t>
    <phoneticPr fontId="1" type="noConversion"/>
  </si>
  <si>
    <t>박지은</t>
    <phoneticPr fontId="1" type="noConversion"/>
  </si>
  <si>
    <t>구자경</t>
    <phoneticPr fontId="1" type="noConversion"/>
  </si>
  <si>
    <t>이재원</t>
    <phoneticPr fontId="1" type="noConversion"/>
  </si>
  <si>
    <t>김혜정</t>
    <phoneticPr fontId="1" type="noConversion"/>
  </si>
  <si>
    <t>권현주</t>
    <phoneticPr fontId="1" type="noConversion"/>
  </si>
  <si>
    <t>유성열</t>
    <phoneticPr fontId="1" type="noConversion"/>
  </si>
  <si>
    <t>심규민</t>
    <phoneticPr fontId="1" type="noConversion"/>
  </si>
  <si>
    <t>고은하</t>
    <phoneticPr fontId="1" type="noConversion"/>
  </si>
  <si>
    <t>김수헌</t>
    <phoneticPr fontId="1" type="noConversion"/>
  </si>
  <si>
    <t>최민영</t>
    <phoneticPr fontId="1" type="noConversion"/>
  </si>
  <si>
    <t>김중현</t>
    <phoneticPr fontId="1" type="noConversion"/>
  </si>
  <si>
    <t>백설리</t>
  </si>
  <si>
    <t>손영채</t>
    <phoneticPr fontId="1" type="noConversion"/>
  </si>
  <si>
    <t>신선혜</t>
    <phoneticPr fontId="1" type="noConversion"/>
  </si>
  <si>
    <t>육아14.9.14-15.9.13</t>
    <phoneticPr fontId="1" type="noConversion"/>
  </si>
  <si>
    <t>신민경</t>
    <phoneticPr fontId="1" type="noConversion"/>
  </si>
  <si>
    <t>한경일</t>
    <phoneticPr fontId="1" type="noConversion"/>
  </si>
  <si>
    <t>고흥</t>
    <phoneticPr fontId="1" type="noConversion"/>
  </si>
  <si>
    <t>오향석</t>
    <phoneticPr fontId="1" type="noConversion"/>
  </si>
  <si>
    <t>이현순</t>
    <phoneticPr fontId="1" type="noConversion"/>
  </si>
  <si>
    <t>장미성</t>
    <phoneticPr fontId="1" type="noConversion"/>
  </si>
  <si>
    <t>선종천</t>
    <phoneticPr fontId="1" type="noConversion"/>
  </si>
  <si>
    <t>김종현</t>
    <phoneticPr fontId="1" type="noConversion"/>
  </si>
  <si>
    <t>박서홍</t>
    <phoneticPr fontId="1" type="noConversion"/>
  </si>
  <si>
    <t>조신영</t>
    <phoneticPr fontId="1" type="noConversion"/>
  </si>
  <si>
    <t>김주호</t>
    <phoneticPr fontId="1" type="noConversion"/>
  </si>
  <si>
    <t>전정은</t>
    <phoneticPr fontId="1" type="noConversion"/>
  </si>
  <si>
    <t>육아 14.12.8-15.12.7</t>
    <phoneticPr fontId="1" type="noConversion"/>
  </si>
  <si>
    <t>남혜진</t>
    <phoneticPr fontId="1" type="noConversion"/>
  </si>
  <si>
    <t>육아 14.6.11-16.9.8.</t>
    <phoneticPr fontId="1" type="noConversion"/>
  </si>
  <si>
    <t>육아휴직3회</t>
    <phoneticPr fontId="1" type="noConversion"/>
  </si>
  <si>
    <t>정현승</t>
    <phoneticPr fontId="1" type="noConversion"/>
  </si>
  <si>
    <t>육아 14.10.1.-15.12.31</t>
    <phoneticPr fontId="1" type="noConversion"/>
  </si>
  <si>
    <t>육아휴직</t>
    <phoneticPr fontId="1" type="noConversion"/>
  </si>
  <si>
    <t>류용운</t>
  </si>
  <si>
    <t>병역 14.8.26-16.5.25</t>
    <phoneticPr fontId="1" type="noConversion"/>
  </si>
  <si>
    <t>병역휴직</t>
    <phoneticPr fontId="1" type="noConversion"/>
  </si>
  <si>
    <t>윤미</t>
    <phoneticPr fontId="1" type="noConversion"/>
  </si>
  <si>
    <t>남아영</t>
    <phoneticPr fontId="1" type="noConversion"/>
  </si>
  <si>
    <t>최보미</t>
    <phoneticPr fontId="1" type="noConversion"/>
  </si>
  <si>
    <t>최한나</t>
    <phoneticPr fontId="1" type="noConversion"/>
  </si>
  <si>
    <t>김가영</t>
    <phoneticPr fontId="1" type="noConversion"/>
  </si>
</sst>
</file>

<file path=xl/styles.xml><?xml version="1.0" encoding="utf-8"?>
<styleSheet xmlns="http://schemas.openxmlformats.org/spreadsheetml/2006/main">
  <numFmts count="5">
    <numFmt numFmtId="176" formatCode="yy/mm/dd"/>
    <numFmt numFmtId="177" formatCode="yy/mm/dd\ "/>
    <numFmt numFmtId="178" formatCode="[&gt;0]#&quot;년&quot;;#;;"/>
    <numFmt numFmtId="179" formatCode="[&gt;0]#&quot;월&quot;;#;;"/>
    <numFmt numFmtId="180" formatCode="[&gt;0]#&quot;일&quot;;#;;"/>
  </numFmts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206BE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444444"/>
      <name val="굴림"/>
      <family val="3"/>
      <charset val="129"/>
    </font>
    <font>
      <sz val="9"/>
      <color rgb="FF444444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238">
    <xf numFmtId="0" fontId="0" fillId="0" borderId="0" xfId="0"/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2" fillId="3" borderId="0" xfId="0" applyFont="1" applyFill="1" applyAlignment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  <protection locked="0"/>
    </xf>
    <xf numFmtId="176" fontId="2" fillId="4" borderId="2" xfId="0" applyNumberFormat="1" applyFont="1" applyFill="1" applyBorder="1" applyAlignment="1">
      <alignment horizontal="center" vertical="center" wrapText="1"/>
    </xf>
    <xf numFmtId="176" fontId="2" fillId="4" borderId="3" xfId="0" applyNumberFormat="1" applyFont="1" applyFill="1" applyBorder="1" applyAlignment="1">
      <alignment horizontal="center" vertical="center" wrapText="1"/>
    </xf>
    <xf numFmtId="178" fontId="2" fillId="4" borderId="3" xfId="0" applyNumberFormat="1" applyFont="1" applyFill="1" applyBorder="1" applyAlignment="1">
      <alignment horizontal="center" vertical="center" wrapText="1"/>
    </xf>
    <xf numFmtId="179" fontId="2" fillId="4" borderId="3" xfId="0" applyNumberFormat="1" applyFont="1" applyFill="1" applyBorder="1" applyAlignment="1">
      <alignment horizontal="center" vertical="center" wrapText="1"/>
    </xf>
    <xf numFmtId="180" fontId="2" fillId="4" borderId="3" xfId="0" applyNumberFormat="1" applyFont="1" applyFill="1" applyBorder="1" applyAlignment="1">
      <alignment horizontal="center" vertical="center" wrapText="1"/>
    </xf>
    <xf numFmtId="176" fontId="2" fillId="4" borderId="3" xfId="0" applyNumberFormat="1" applyFont="1" applyFill="1" applyBorder="1" applyAlignment="1">
      <alignment horizontal="center" vertical="center"/>
    </xf>
    <xf numFmtId="176" fontId="2" fillId="4" borderId="2" xfId="0" applyNumberFormat="1" applyFont="1" applyFill="1" applyBorder="1" applyAlignment="1">
      <alignment horizontal="center" vertical="center"/>
    </xf>
    <xf numFmtId="177" fontId="2" fillId="4" borderId="3" xfId="0" applyNumberFormat="1" applyFont="1" applyFill="1" applyBorder="1" applyAlignment="1">
      <alignment horizontal="center" vertical="center"/>
    </xf>
    <xf numFmtId="49" fontId="2" fillId="4" borderId="4" xfId="0" applyNumberFormat="1" applyFont="1" applyFill="1" applyBorder="1" applyAlignment="1">
      <alignment horizontal="center" vertical="center"/>
    </xf>
    <xf numFmtId="0" fontId="12" fillId="4" borderId="5" xfId="0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2" borderId="6" xfId="0" applyFont="1" applyFill="1" applyBorder="1" applyAlignment="1">
      <alignment horizontal="center" vertical="center" wrapText="1" shrinkToFit="1"/>
    </xf>
    <xf numFmtId="14" fontId="0" fillId="0" borderId="0" xfId="0" applyNumberFormat="1"/>
    <xf numFmtId="176" fontId="0" fillId="0" borderId="0" xfId="0" applyNumberFormat="1"/>
    <xf numFmtId="0" fontId="2" fillId="2" borderId="6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6" fontId="2" fillId="2" borderId="6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176" fontId="2" fillId="3" borderId="2" xfId="0" applyNumberFormat="1" applyFont="1" applyFill="1" applyBorder="1" applyAlignment="1">
      <alignment horizontal="center" vertical="center" wrapText="1"/>
    </xf>
    <xf numFmtId="178" fontId="2" fillId="3" borderId="3" xfId="0" applyNumberFormat="1" applyFont="1" applyFill="1" applyBorder="1" applyAlignment="1">
      <alignment horizontal="center" vertical="center" wrapText="1"/>
    </xf>
    <xf numFmtId="179" fontId="2" fillId="3" borderId="3" xfId="0" applyNumberFormat="1" applyFont="1" applyFill="1" applyBorder="1" applyAlignment="1">
      <alignment horizontal="center" vertical="center" wrapText="1"/>
    </xf>
    <xf numFmtId="180" fontId="2" fillId="3" borderId="3" xfId="0" applyNumberFormat="1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/>
    </xf>
    <xf numFmtId="178" fontId="2" fillId="3" borderId="3" xfId="0" applyNumberFormat="1" applyFont="1" applyFill="1" applyBorder="1" applyAlignment="1">
      <alignment horizontal="center" vertical="center"/>
    </xf>
    <xf numFmtId="179" fontId="2" fillId="3" borderId="3" xfId="0" applyNumberFormat="1" applyFont="1" applyFill="1" applyBorder="1" applyAlignment="1">
      <alignment horizontal="center" vertical="center"/>
    </xf>
    <xf numFmtId="180" fontId="2" fillId="3" borderId="3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9" fontId="2" fillId="3" borderId="28" xfId="0" applyNumberFormat="1" applyFont="1" applyFill="1" applyBorder="1" applyAlignment="1">
      <alignment horizontal="center" vertical="center"/>
    </xf>
    <xf numFmtId="176" fontId="2" fillId="3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/>
    </xf>
    <xf numFmtId="176" fontId="2" fillId="3" borderId="3" xfId="0" applyNumberFormat="1" applyFont="1" applyFill="1" applyBorder="1" applyAlignment="1">
      <alignment horizontal="center" vertical="center"/>
    </xf>
    <xf numFmtId="177" fontId="2" fillId="3" borderId="3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8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76" fontId="2" fillId="3" borderId="3" xfId="0" applyNumberFormat="1" applyFont="1" applyFill="1" applyBorder="1" applyAlignment="1">
      <alignment horizontal="left" vertical="center" wrapText="1"/>
    </xf>
    <xf numFmtId="176" fontId="2" fillId="4" borderId="3" xfId="0" applyNumberFormat="1" applyFont="1" applyFill="1" applyBorder="1" applyAlignment="1">
      <alignment horizontal="left" vertical="center" wrapText="1"/>
    </xf>
    <xf numFmtId="49" fontId="2" fillId="4" borderId="2" xfId="0" applyNumberFormat="1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left" vertical="center" wrapText="1"/>
    </xf>
    <xf numFmtId="176" fontId="2" fillId="4" borderId="3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/>
      <protection locked="0"/>
    </xf>
    <xf numFmtId="49" fontId="4" fillId="3" borderId="2" xfId="0" applyNumberFormat="1" applyFont="1" applyFill="1" applyBorder="1" applyAlignment="1">
      <alignment horizontal="center" vertical="center" wrapText="1"/>
    </xf>
    <xf numFmtId="176" fontId="12" fillId="3" borderId="2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12" fillId="4" borderId="29" xfId="0" applyFont="1" applyFill="1" applyBorder="1" applyAlignment="1" applyProtection="1">
      <alignment horizontal="center" vertical="center"/>
      <protection locked="0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176" fontId="2" fillId="3" borderId="2" xfId="0" applyNumberFormat="1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/>
    </xf>
    <xf numFmtId="49" fontId="2" fillId="4" borderId="28" xfId="0" applyNumberFormat="1" applyFont="1" applyFill="1" applyBorder="1" applyAlignment="1">
      <alignment horizontal="center" vertical="center"/>
    </xf>
    <xf numFmtId="176" fontId="2" fillId="3" borderId="31" xfId="0" applyNumberFormat="1" applyFont="1" applyFill="1" applyBorder="1" applyAlignment="1">
      <alignment horizontal="center" vertical="center"/>
    </xf>
    <xf numFmtId="176" fontId="2" fillId="3" borderId="2" xfId="0" applyNumberFormat="1" applyFont="1" applyFill="1" applyBorder="1" applyAlignment="1">
      <alignment horizontal="left" vertical="center"/>
    </xf>
    <xf numFmtId="49" fontId="2" fillId="3" borderId="28" xfId="0" applyNumberFormat="1" applyFont="1" applyFill="1" applyBorder="1" applyAlignment="1">
      <alignment horizontal="center" vertical="center" wrapText="1"/>
    </xf>
    <xf numFmtId="177" fontId="12" fillId="3" borderId="2" xfId="0" applyNumberFormat="1" applyFont="1" applyFill="1" applyBorder="1" applyAlignment="1" applyProtection="1">
      <alignment vertical="center"/>
      <protection locked="0"/>
    </xf>
    <xf numFmtId="177" fontId="12" fillId="0" borderId="2" xfId="0" applyNumberFormat="1" applyFont="1" applyBorder="1" applyAlignment="1" applyProtection="1">
      <alignment vertical="center"/>
      <protection locked="0"/>
    </xf>
    <xf numFmtId="49" fontId="2" fillId="0" borderId="28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176" fontId="2" fillId="3" borderId="3" xfId="0" applyNumberFormat="1" applyFont="1" applyFill="1" applyBorder="1" applyAlignment="1">
      <alignment horizontal="left" vertical="center"/>
    </xf>
    <xf numFmtId="176" fontId="12" fillId="3" borderId="3" xfId="0" applyNumberFormat="1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horizontal="lef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3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2" fillId="4" borderId="3" xfId="0" applyFont="1" applyFill="1" applyBorder="1" applyAlignment="1" applyProtection="1">
      <alignment horizontal="center" vertical="center"/>
      <protection locked="0"/>
    </xf>
    <xf numFmtId="178" fontId="2" fillId="4" borderId="3" xfId="0" applyNumberFormat="1" applyFont="1" applyFill="1" applyBorder="1" applyAlignment="1">
      <alignment horizontal="center" vertical="center"/>
    </xf>
    <xf numFmtId="179" fontId="2" fillId="4" borderId="3" xfId="0" applyNumberFormat="1" applyFont="1" applyFill="1" applyBorder="1" applyAlignment="1">
      <alignment horizontal="center" vertical="center"/>
    </xf>
    <xf numFmtId="180" fontId="2" fillId="4" borderId="3" xfId="0" applyNumberFormat="1" applyFont="1" applyFill="1" applyBorder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176" fontId="2" fillId="4" borderId="2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right" vertical="center"/>
    </xf>
    <xf numFmtId="49" fontId="16" fillId="6" borderId="5" xfId="2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49" fontId="4" fillId="4" borderId="2" xfId="0" applyNumberFormat="1" applyFont="1" applyFill="1" applyBorder="1" applyAlignment="1">
      <alignment horizontal="center" vertical="center" wrapText="1"/>
    </xf>
    <xf numFmtId="49" fontId="2" fillId="4" borderId="28" xfId="0" applyNumberFormat="1" applyFont="1" applyFill="1" applyBorder="1" applyAlignment="1">
      <alignment horizontal="center" vertical="center" wrapText="1"/>
    </xf>
    <xf numFmtId="177" fontId="12" fillId="4" borderId="2" xfId="0" applyNumberFormat="1" applyFont="1" applyFill="1" applyBorder="1" applyAlignment="1" applyProtection="1">
      <alignment vertical="center"/>
      <protection locked="0"/>
    </xf>
    <xf numFmtId="0" fontId="2" fillId="3" borderId="0" xfId="0" applyFont="1" applyFill="1" applyAlignment="1">
      <alignment horizontal="left" vertical="center"/>
    </xf>
    <xf numFmtId="0" fontId="12" fillId="4" borderId="3" xfId="0" applyFont="1" applyFill="1" applyBorder="1" applyAlignment="1">
      <alignment horizontal="center" vertical="center"/>
    </xf>
    <xf numFmtId="176" fontId="12" fillId="4" borderId="3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49" fontId="2" fillId="4" borderId="2" xfId="0" applyNumberFormat="1" applyFont="1" applyFill="1" applyBorder="1" applyAlignment="1">
      <alignment horizontal="left" vertical="center" wrapText="1"/>
    </xf>
    <xf numFmtId="176" fontId="13" fillId="4" borderId="2" xfId="0" applyNumberFormat="1" applyFont="1" applyFill="1" applyBorder="1" applyAlignment="1">
      <alignment horizontal="center" vertical="center"/>
    </xf>
    <xf numFmtId="49" fontId="16" fillId="4" borderId="5" xfId="2" applyNumberFormat="1" applyFont="1" applyFill="1" applyBorder="1" applyAlignment="1">
      <alignment horizontal="center" vertical="center" wrapText="1"/>
    </xf>
    <xf numFmtId="49" fontId="17" fillId="4" borderId="2" xfId="3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18" fillId="4" borderId="2" xfId="0" applyFont="1" applyFill="1" applyBorder="1" applyAlignment="1" applyProtection="1">
      <alignment horizontal="center" vertical="center"/>
      <protection locked="0"/>
    </xf>
    <xf numFmtId="0" fontId="15" fillId="4" borderId="2" xfId="1" applyFont="1" applyFill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176" fontId="2" fillId="4" borderId="2" xfId="0" applyNumberFormat="1" applyFont="1" applyFill="1" applyBorder="1" applyAlignment="1">
      <alignment horizontal="left" vertical="center"/>
    </xf>
    <xf numFmtId="176" fontId="3" fillId="4" borderId="3" xfId="0" applyNumberFormat="1" applyFont="1" applyFill="1" applyBorder="1" applyAlignment="1">
      <alignment horizontal="center" vertical="center" wrapText="1"/>
    </xf>
    <xf numFmtId="176" fontId="2" fillId="4" borderId="2" xfId="0" quotePrefix="1" applyNumberFormat="1" applyFont="1" applyFill="1" applyBorder="1" applyAlignment="1">
      <alignment horizontal="left" vertical="center"/>
    </xf>
    <xf numFmtId="176" fontId="2" fillId="4" borderId="2" xfId="0" quotePrefix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176" fontId="2" fillId="2" borderId="8" xfId="0" applyNumberFormat="1" applyFont="1" applyFill="1" applyBorder="1" applyAlignment="1">
      <alignment horizontal="center" vertical="center" wrapText="1" shrinkToFit="1"/>
    </xf>
    <xf numFmtId="176" fontId="2" fillId="2" borderId="9" xfId="0" applyNumberFormat="1" applyFont="1" applyFill="1" applyBorder="1" applyAlignment="1">
      <alignment horizontal="center" vertical="center" wrapText="1" shrinkToFit="1"/>
    </xf>
    <xf numFmtId="176" fontId="2" fillId="2" borderId="6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center"/>
    </xf>
    <xf numFmtId="49" fontId="2" fillId="2" borderId="18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49" fontId="2" fillId="2" borderId="13" xfId="0" applyNumberFormat="1" applyFont="1" applyFill="1" applyBorder="1" applyAlignment="1">
      <alignment horizontal="center" vertical="center" shrinkToFit="1"/>
    </xf>
    <xf numFmtId="49" fontId="2" fillId="2" borderId="14" xfId="0" applyNumberFormat="1" applyFont="1" applyFill="1" applyBorder="1" applyAlignment="1">
      <alignment horizontal="center" vertical="center" shrinkToFit="1"/>
    </xf>
    <xf numFmtId="49" fontId="2" fillId="2" borderId="15" xfId="0" applyNumberFormat="1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wrapText="1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wrapText="1" shrinkToFit="1"/>
    </xf>
    <xf numFmtId="0" fontId="3" fillId="2" borderId="20" xfId="0" applyFont="1" applyFill="1" applyBorder="1" applyAlignment="1">
      <alignment horizontal="center" vertical="center" wrapText="1" shrinkToFit="1"/>
    </xf>
    <xf numFmtId="0" fontId="3" fillId="2" borderId="21" xfId="0" applyFont="1" applyFill="1" applyBorder="1" applyAlignment="1">
      <alignment horizontal="center" vertical="center" wrapText="1" shrinkToFit="1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>
      <alignment horizontal="center" vertical="center" wrapText="1" shrinkToFit="1"/>
    </xf>
    <xf numFmtId="0" fontId="0" fillId="0" borderId="23" xfId="0" applyBorder="1"/>
    <xf numFmtId="0" fontId="0" fillId="0" borderId="24" xfId="0" applyBorder="1"/>
    <xf numFmtId="0" fontId="2" fillId="2" borderId="7" xfId="0" applyFont="1" applyFill="1" applyBorder="1" applyAlignment="1">
      <alignment horizontal="center" vertical="center" shrinkToFit="1"/>
    </xf>
    <xf numFmtId="0" fontId="0" fillId="0" borderId="6" xfId="0" applyBorder="1"/>
    <xf numFmtId="0" fontId="2" fillId="2" borderId="16" xfId="0" applyFont="1" applyFill="1" applyBorder="1" applyAlignment="1">
      <alignment horizontal="center" vertical="center" wrapText="1" shrinkToFit="1"/>
    </xf>
    <xf numFmtId="0" fontId="2" fillId="2" borderId="19" xfId="0" applyFont="1" applyFill="1" applyBorder="1" applyAlignment="1">
      <alignment horizontal="center" vertical="center" wrapText="1" shrinkToFit="1"/>
    </xf>
    <xf numFmtId="0" fontId="0" fillId="0" borderId="20" xfId="0" applyBorder="1"/>
    <xf numFmtId="0" fontId="0" fillId="0" borderId="21" xfId="0" applyBorder="1"/>
    <xf numFmtId="0" fontId="2" fillId="2" borderId="17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2" fillId="2" borderId="25" xfId="0" applyFont="1" applyFill="1" applyBorder="1" applyAlignment="1" applyProtection="1">
      <alignment horizontal="center" vertical="center"/>
      <protection locked="0"/>
    </xf>
    <xf numFmtId="0" fontId="2" fillId="2" borderId="26" xfId="0" applyFont="1" applyFill="1" applyBorder="1" applyAlignment="1" applyProtection="1">
      <alignment horizontal="center" vertical="center"/>
      <protection locked="0"/>
    </xf>
    <xf numFmtId="0" fontId="2" fillId="2" borderId="27" xfId="0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/>
    </xf>
    <xf numFmtId="0" fontId="2" fillId="2" borderId="33" xfId="0" applyFont="1" applyFill="1" applyBorder="1" applyAlignment="1" applyProtection="1">
      <alignment horizontal="center" vertical="center"/>
      <protection locked="0"/>
    </xf>
    <xf numFmtId="0" fontId="2" fillId="2" borderId="34" xfId="0" applyFont="1" applyFill="1" applyBorder="1" applyAlignment="1" applyProtection="1">
      <alignment horizontal="center" vertical="center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36" xfId="0" applyFont="1" applyFill="1" applyBorder="1" applyAlignment="1" applyProtection="1">
      <alignment horizontal="center" vertical="center"/>
      <protection locked="0"/>
    </xf>
    <xf numFmtId="0" fontId="2" fillId="2" borderId="37" xfId="0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37" xfId="0" applyBorder="1" applyAlignment="1">
      <alignment horizontal="center"/>
    </xf>
    <xf numFmtId="0" fontId="2" fillId="2" borderId="37" xfId="0" applyFont="1" applyFill="1" applyBorder="1" applyAlignment="1">
      <alignment horizontal="center" vertical="center" wrapText="1" shrinkToFit="1"/>
    </xf>
    <xf numFmtId="0" fontId="3" fillId="2" borderId="38" xfId="0" applyFont="1" applyFill="1" applyBorder="1" applyAlignment="1">
      <alignment horizontal="center" vertical="center" wrapText="1" shrinkToFit="1"/>
    </xf>
    <xf numFmtId="0" fontId="3" fillId="2" borderId="37" xfId="0" applyFont="1" applyFill="1" applyBorder="1" applyAlignment="1">
      <alignment horizontal="center" vertical="center" shrinkToFit="1"/>
    </xf>
    <xf numFmtId="0" fontId="2" fillId="2" borderId="37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wrapText="1" shrinkToFit="1"/>
    </xf>
    <xf numFmtId="0" fontId="3" fillId="2" borderId="37" xfId="0" applyFont="1" applyFill="1" applyBorder="1" applyAlignment="1">
      <alignment horizontal="center" vertical="center" shrinkToFit="1"/>
    </xf>
    <xf numFmtId="0" fontId="2" fillId="2" borderId="37" xfId="0" applyFont="1" applyFill="1" applyBorder="1" applyAlignment="1">
      <alignment horizontal="center" vertical="center" shrinkToFit="1"/>
    </xf>
    <xf numFmtId="0" fontId="2" fillId="2" borderId="37" xfId="0" applyFont="1" applyFill="1" applyBorder="1" applyAlignment="1">
      <alignment horizontal="center" vertical="center"/>
    </xf>
    <xf numFmtId="176" fontId="2" fillId="2" borderId="37" xfId="0" applyNumberFormat="1" applyFont="1" applyFill="1" applyBorder="1" applyAlignment="1">
      <alignment horizontal="center" vertical="center"/>
    </xf>
    <xf numFmtId="176" fontId="2" fillId="2" borderId="37" xfId="0" applyNumberFormat="1" applyFont="1" applyFill="1" applyBorder="1" applyAlignment="1">
      <alignment horizontal="center" vertical="center" wrapText="1" shrinkToFit="1"/>
    </xf>
    <xf numFmtId="0" fontId="2" fillId="2" borderId="39" xfId="0" applyFont="1" applyFill="1" applyBorder="1" applyAlignment="1">
      <alignment horizontal="center" vertical="center" shrinkToFit="1"/>
    </xf>
    <xf numFmtId="49" fontId="2" fillId="2" borderId="40" xfId="0" applyNumberFormat="1" applyFont="1" applyFill="1" applyBorder="1" applyAlignment="1">
      <alignment horizontal="center" vertical="center" shrinkToFit="1"/>
    </xf>
    <xf numFmtId="176" fontId="2" fillId="0" borderId="3" xfId="0" quotePrefix="1" applyNumberFormat="1" applyFont="1" applyFill="1" applyBorder="1" applyAlignment="1">
      <alignment horizontal="left" vertical="center" wrapText="1"/>
    </xf>
    <xf numFmtId="176" fontId="3" fillId="2" borderId="16" xfId="0" applyNumberFormat="1" applyFont="1" applyFill="1" applyBorder="1" applyAlignment="1">
      <alignment horizontal="center" vertical="center" wrapText="1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176" fontId="0" fillId="0" borderId="37" xfId="0" applyNumberFormat="1" applyBorder="1"/>
    <xf numFmtId="176" fontId="3" fillId="2" borderId="37" xfId="0" applyNumberFormat="1" applyFont="1" applyFill="1" applyBorder="1" applyAlignment="1">
      <alignment horizontal="center" vertical="center" wrapText="1" shrinkToFit="1"/>
    </xf>
    <xf numFmtId="176" fontId="2" fillId="2" borderId="37" xfId="0" applyNumberFormat="1" applyFont="1" applyFill="1" applyBorder="1" applyAlignment="1">
      <alignment horizontal="center" vertical="center" shrinkToFit="1"/>
    </xf>
    <xf numFmtId="0" fontId="2" fillId="4" borderId="32" xfId="0" applyFont="1" applyFill="1" applyBorder="1" applyAlignment="1" applyProtection="1">
      <alignment horizontal="center" vertical="center"/>
      <protection locked="0"/>
    </xf>
    <xf numFmtId="0" fontId="2" fillId="4" borderId="30" xfId="0" applyFont="1" applyFill="1" applyBorder="1" applyAlignment="1" applyProtection="1">
      <alignment horizontal="center" vertical="center"/>
      <protection locked="0"/>
    </xf>
    <xf numFmtId="176" fontId="2" fillId="4" borderId="30" xfId="0" applyNumberFormat="1" applyFont="1" applyFill="1" applyBorder="1" applyAlignment="1">
      <alignment horizontal="center" vertical="center" wrapText="1"/>
    </xf>
    <xf numFmtId="176" fontId="2" fillId="4" borderId="30" xfId="0" applyNumberFormat="1" applyFont="1" applyFill="1" applyBorder="1" applyAlignment="1">
      <alignment horizontal="center" vertical="center"/>
    </xf>
    <xf numFmtId="49" fontId="2" fillId="4" borderId="30" xfId="0" applyNumberFormat="1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9" fontId="2" fillId="0" borderId="3" xfId="0" applyNumberFormat="1" applyFont="1" applyFill="1" applyBorder="1" applyAlignment="1">
      <alignment horizontal="center" vertical="center"/>
    </xf>
    <xf numFmtId="180" fontId="2" fillId="0" borderId="3" xfId="0" applyNumberFormat="1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176" fontId="2" fillId="3" borderId="31" xfId="0" applyNumberFormat="1" applyFont="1" applyFill="1" applyBorder="1" applyAlignment="1">
      <alignment horizontal="center" vertical="center" wrapText="1"/>
    </xf>
    <xf numFmtId="178" fontId="2" fillId="3" borderId="31" xfId="0" applyNumberFormat="1" applyFont="1" applyFill="1" applyBorder="1" applyAlignment="1">
      <alignment horizontal="center" vertical="center"/>
    </xf>
    <xf numFmtId="179" fontId="2" fillId="3" borderId="31" xfId="0" applyNumberFormat="1" applyFont="1" applyFill="1" applyBorder="1" applyAlignment="1">
      <alignment horizontal="center" vertical="center"/>
    </xf>
    <xf numFmtId="180" fontId="2" fillId="3" borderId="31" xfId="0" applyNumberFormat="1" applyFont="1" applyFill="1" applyBorder="1" applyAlignment="1">
      <alignment horizontal="center" vertical="center"/>
    </xf>
    <xf numFmtId="0" fontId="2" fillId="3" borderId="31" xfId="0" applyNumberFormat="1" applyFont="1" applyFill="1" applyBorder="1" applyAlignment="1">
      <alignment horizontal="center" vertical="center"/>
    </xf>
    <xf numFmtId="49" fontId="2" fillId="3" borderId="31" xfId="0" applyNumberFormat="1" applyFont="1" applyFill="1" applyBorder="1" applyAlignment="1">
      <alignment horizontal="center" vertical="center"/>
    </xf>
    <xf numFmtId="49" fontId="2" fillId="3" borderId="42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176" fontId="2" fillId="3" borderId="2" xfId="0" applyNumberFormat="1" applyFont="1" applyFill="1" applyBorder="1" applyAlignment="1">
      <alignment vertical="center" wrapText="1"/>
    </xf>
    <xf numFmtId="14" fontId="2" fillId="0" borderId="0" xfId="0" applyNumberFormat="1" applyFont="1" applyFill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vertical="center" wrapText="1"/>
    </xf>
    <xf numFmtId="49" fontId="2" fillId="0" borderId="28" xfId="0" applyNumberFormat="1" applyFont="1" applyFill="1" applyBorder="1" applyAlignment="1">
      <alignment horizontal="center" vertical="center"/>
    </xf>
    <xf numFmtId="49" fontId="2" fillId="3" borderId="28" xfId="0" applyNumberFormat="1" applyFont="1" applyFill="1" applyBorder="1" applyAlignment="1">
      <alignment horizontal="left" vertical="center"/>
    </xf>
    <xf numFmtId="49" fontId="2" fillId="0" borderId="28" xfId="0" applyNumberFormat="1" applyFont="1" applyFill="1" applyBorder="1" applyAlignment="1">
      <alignment horizontal="left" vertical="center"/>
    </xf>
    <xf numFmtId="49" fontId="2" fillId="3" borderId="28" xfId="0" applyNumberFormat="1" applyFont="1" applyFill="1" applyBorder="1" applyAlignment="1">
      <alignment horizontal="left" vertical="center" wrapText="1"/>
    </xf>
    <xf numFmtId="176" fontId="6" fillId="4" borderId="2" xfId="0" applyNumberFormat="1" applyFont="1" applyFill="1" applyBorder="1" applyAlignment="1">
      <alignment horizontal="left" vertical="center"/>
    </xf>
    <xf numFmtId="0" fontId="12" fillId="4" borderId="5" xfId="0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4" xfId="2"/>
    <cellStyle name="표준 5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61"/>
  <sheetViews>
    <sheetView showGridLines="0" tabSelected="1" view="pageBreakPreview" zoomScaleNormal="100" zoomScaleSheetLayoutView="100" workbookViewId="0">
      <pane xSplit="9" ySplit="4" topLeftCell="AG5" activePane="bottomRight" state="frozen"/>
      <selection activeCell="AO2" sqref="AO2:AO4"/>
      <selection pane="topRight" activeCell="AO2" sqref="AO2:AO4"/>
      <selection pane="bottomLeft" activeCell="AO2" sqref="AO2:AO4"/>
      <selection pane="bottomRight" activeCell="H6" sqref="H6"/>
    </sheetView>
  </sheetViews>
  <sheetFormatPr defaultRowHeight="12"/>
  <cols>
    <col min="1" max="1" width="3.109375" style="1" customWidth="1"/>
    <col min="2" max="2" width="7.109375" style="1" bestFit="1" customWidth="1"/>
    <col min="3" max="4" width="4.21875" style="1" bestFit="1" customWidth="1"/>
    <col min="5" max="5" width="6" style="1" customWidth="1"/>
    <col min="6" max="7" width="8.5546875" style="2" customWidth="1"/>
    <col min="8" max="9" width="8.5546875" style="1" customWidth="1"/>
    <col min="10" max="10" width="11.77734375" style="20" customWidth="1"/>
    <col min="11" max="12" width="8.5546875" style="1" customWidth="1"/>
    <col min="13" max="18" width="8.5546875" style="1" hidden="1" customWidth="1"/>
    <col min="19" max="19" width="8.5546875" style="1" customWidth="1"/>
    <col min="20" max="25" width="8.5546875" style="1" hidden="1" customWidth="1"/>
    <col min="26" max="27" width="8.44140625" style="5" hidden="1" customWidth="1"/>
    <col min="28" max="28" width="10.21875" style="1" hidden="1" customWidth="1"/>
    <col min="29" max="29" width="8.44140625" style="5" hidden="1" customWidth="1"/>
    <col min="30" max="32" width="8.88671875" style="1" hidden="1" customWidth="1"/>
    <col min="33" max="33" width="8.88671875" style="1" customWidth="1"/>
    <col min="34" max="35" width="8.88671875" style="1"/>
    <col min="36" max="36" width="0" style="1" hidden="1" customWidth="1"/>
    <col min="37" max="37" width="8.88671875" style="1"/>
    <col min="38" max="38" width="8.88671875" style="2"/>
    <col min="39" max="39" width="0" style="2" hidden="1" customWidth="1"/>
    <col min="40" max="40" width="8.88671875" style="2"/>
    <col min="41" max="41" width="10.33203125" style="1" customWidth="1"/>
    <col min="42" max="42" width="7.21875" style="1" customWidth="1"/>
    <col min="43" max="43" width="17.77734375" style="20" customWidth="1"/>
    <col min="44" max="16384" width="8.88671875" style="1"/>
  </cols>
  <sheetData>
    <row r="1" spans="1:43" ht="12.75" thickBot="1">
      <c r="I1" s="3"/>
      <c r="J1" s="19"/>
      <c r="K1" s="3"/>
      <c r="L1" s="3"/>
      <c r="M1" s="3"/>
      <c r="N1" s="3"/>
      <c r="O1" s="3"/>
      <c r="P1" s="3"/>
      <c r="Q1" s="3"/>
      <c r="R1" s="3"/>
      <c r="Z1" s="1"/>
      <c r="AA1" s="1"/>
      <c r="AC1" s="1"/>
      <c r="AL1" s="25"/>
      <c r="AM1" s="25"/>
      <c r="AN1" s="27" t="s">
        <v>12</v>
      </c>
      <c r="AO1" s="3">
        <v>42247</v>
      </c>
      <c r="AP1" s="4"/>
    </row>
    <row r="2" spans="1:43" ht="24" customHeight="1">
      <c r="B2" s="179" t="s">
        <v>1</v>
      </c>
      <c r="C2" s="163" t="s">
        <v>4</v>
      </c>
      <c r="D2" s="163" t="s">
        <v>30</v>
      </c>
      <c r="E2" s="163" t="s">
        <v>6</v>
      </c>
      <c r="F2" s="163" t="s">
        <v>0</v>
      </c>
      <c r="G2" s="163" t="s">
        <v>7</v>
      </c>
      <c r="H2" s="163" t="s">
        <v>31</v>
      </c>
      <c r="I2" s="166" t="s">
        <v>32</v>
      </c>
      <c r="J2" s="167"/>
      <c r="K2" s="167"/>
      <c r="L2" s="167"/>
      <c r="M2" s="167"/>
      <c r="N2" s="167"/>
      <c r="O2" s="167"/>
      <c r="P2" s="167"/>
      <c r="Q2" s="167"/>
      <c r="R2" s="168"/>
      <c r="S2" s="175" t="s">
        <v>11</v>
      </c>
      <c r="T2" s="176"/>
      <c r="U2" s="176"/>
      <c r="V2" s="176"/>
      <c r="W2" s="176"/>
      <c r="X2" s="176"/>
      <c r="Y2" s="176"/>
      <c r="Z2" s="176"/>
      <c r="AA2" s="148"/>
      <c r="AB2" s="154" t="s">
        <v>20</v>
      </c>
      <c r="AC2" s="155"/>
      <c r="AD2" s="155"/>
      <c r="AE2" s="155"/>
      <c r="AF2" s="156"/>
      <c r="AG2" s="157" t="s">
        <v>19</v>
      </c>
      <c r="AH2" s="144" t="s">
        <v>17</v>
      </c>
      <c r="AI2" s="145"/>
      <c r="AJ2" s="145"/>
      <c r="AK2" s="145"/>
      <c r="AL2" s="145"/>
      <c r="AM2" s="146"/>
      <c r="AN2" s="136" t="s">
        <v>18</v>
      </c>
      <c r="AO2" s="148" t="s">
        <v>10</v>
      </c>
      <c r="AP2" s="151" t="s">
        <v>16</v>
      </c>
    </row>
    <row r="3" spans="1:43" ht="15.95" customHeight="1">
      <c r="B3" s="180"/>
      <c r="C3" s="164"/>
      <c r="D3" s="164"/>
      <c r="E3" s="164"/>
      <c r="F3" s="164"/>
      <c r="G3" s="164"/>
      <c r="H3" s="164"/>
      <c r="I3" s="139" t="s">
        <v>33</v>
      </c>
      <c r="J3" s="171" t="s">
        <v>181</v>
      </c>
      <c r="K3" s="172" t="s">
        <v>35</v>
      </c>
      <c r="L3" s="173"/>
      <c r="M3" s="174"/>
      <c r="N3" s="139" t="s">
        <v>29</v>
      </c>
      <c r="O3" s="160" t="s">
        <v>21</v>
      </c>
      <c r="P3" s="161"/>
      <c r="Q3" s="162"/>
      <c r="R3" s="139" t="s">
        <v>22</v>
      </c>
      <c r="S3" s="177" t="s">
        <v>11</v>
      </c>
      <c r="T3" s="169" t="s">
        <v>35</v>
      </c>
      <c r="U3" s="169"/>
      <c r="V3" s="169"/>
      <c r="W3" s="139" t="s">
        <v>29</v>
      </c>
      <c r="X3" s="160" t="s">
        <v>23</v>
      </c>
      <c r="Y3" s="161"/>
      <c r="Z3" s="162"/>
      <c r="AA3" s="139" t="s">
        <v>22</v>
      </c>
      <c r="AB3" s="139" t="s">
        <v>24</v>
      </c>
      <c r="AC3" s="139" t="s">
        <v>25</v>
      </c>
      <c r="AD3" s="139" t="s">
        <v>26</v>
      </c>
      <c r="AE3" s="139" t="s">
        <v>27</v>
      </c>
      <c r="AF3" s="139" t="s">
        <v>28</v>
      </c>
      <c r="AG3" s="158"/>
      <c r="AH3" s="141" t="s">
        <v>36</v>
      </c>
      <c r="AI3" s="142"/>
      <c r="AJ3" s="143"/>
      <c r="AK3" s="147" t="s">
        <v>37</v>
      </c>
      <c r="AL3" s="147"/>
      <c r="AM3" s="147"/>
      <c r="AN3" s="137"/>
      <c r="AO3" s="149"/>
      <c r="AP3" s="152"/>
    </row>
    <row r="4" spans="1:43" ht="15.95" customHeight="1" thickBot="1">
      <c r="B4" s="181"/>
      <c r="C4" s="165"/>
      <c r="D4" s="165"/>
      <c r="E4" s="165"/>
      <c r="F4" s="165"/>
      <c r="G4" s="165"/>
      <c r="H4" s="165"/>
      <c r="I4" s="170"/>
      <c r="J4" s="182"/>
      <c r="K4" s="21" t="s">
        <v>13</v>
      </c>
      <c r="L4" s="21" t="s">
        <v>14</v>
      </c>
      <c r="M4" s="21" t="s">
        <v>15</v>
      </c>
      <c r="N4" s="170"/>
      <c r="O4" s="6" t="s">
        <v>24</v>
      </c>
      <c r="P4" s="6" t="s">
        <v>26</v>
      </c>
      <c r="Q4" s="6" t="s">
        <v>28</v>
      </c>
      <c r="R4" s="170"/>
      <c r="S4" s="178"/>
      <c r="T4" s="95" t="s">
        <v>13</v>
      </c>
      <c r="U4" s="95" t="s">
        <v>14</v>
      </c>
      <c r="V4" s="95" t="s">
        <v>15</v>
      </c>
      <c r="W4" s="140"/>
      <c r="X4" s="94" t="s">
        <v>24</v>
      </c>
      <c r="Y4" s="94" t="s">
        <v>26</v>
      </c>
      <c r="Z4" s="94" t="s">
        <v>28</v>
      </c>
      <c r="AA4" s="140"/>
      <c r="AB4" s="140"/>
      <c r="AC4" s="140"/>
      <c r="AD4" s="140"/>
      <c r="AE4" s="140"/>
      <c r="AF4" s="140"/>
      <c r="AG4" s="159"/>
      <c r="AH4" s="24" t="s">
        <v>13</v>
      </c>
      <c r="AI4" s="24" t="s">
        <v>14</v>
      </c>
      <c r="AJ4" s="24" t="s">
        <v>15</v>
      </c>
      <c r="AK4" s="24" t="s">
        <v>13</v>
      </c>
      <c r="AL4" s="26" t="s">
        <v>14</v>
      </c>
      <c r="AM4" s="26" t="s">
        <v>15</v>
      </c>
      <c r="AN4" s="138"/>
      <c r="AO4" s="150"/>
      <c r="AP4" s="153"/>
    </row>
    <row r="5" spans="1:43" s="7" customFormat="1" ht="21.95" customHeight="1" thickTop="1">
      <c r="A5" s="7">
        <v>1</v>
      </c>
      <c r="B5" s="18" t="s">
        <v>153</v>
      </c>
      <c r="C5" s="8" t="s">
        <v>5</v>
      </c>
      <c r="D5" s="8">
        <v>7</v>
      </c>
      <c r="E5" s="8" t="s">
        <v>8</v>
      </c>
      <c r="F5" s="9">
        <v>24147</v>
      </c>
      <c r="G5" s="9">
        <v>32722</v>
      </c>
      <c r="H5" s="9">
        <v>38898</v>
      </c>
      <c r="I5" s="10">
        <f t="shared" ref="I5:I34" si="0">DATE(DATEDIF(H5,$AO$1,"y"),DATEDIF(H5,$AO$1,"ym"),DATEDIF(H5,$AO$1,"md"))</f>
        <v>3320</v>
      </c>
      <c r="J5" s="60"/>
      <c r="K5" s="9"/>
      <c r="L5" s="9"/>
      <c r="M5" s="15" t="e">
        <f t="shared" ref="M5:M34" si="1">DATE(DATEDIF(K5,L5,"y"),DATEDIF(K5,L5,"ym"),DATEDIF(K5,L5,"md"))</f>
        <v>#NUM!</v>
      </c>
      <c r="N5" s="10">
        <f t="shared" ref="N5:N34" si="2">(($AO$1-H5+1)*0.8)-(L5-K5+1)*0.8</f>
        <v>2679.2</v>
      </c>
      <c r="O5" s="11">
        <f t="shared" ref="O5:O34" si="3">YEAR(N5)+INT((MONTH(N5)-1+INT(DAY(N5)/IF(DAY(N5)=30,30,IF(DAY(N5)=31,31,30))))/12)-1900</f>
        <v>7</v>
      </c>
      <c r="P5" s="12">
        <f t="shared" ref="P5:P34" si="4">MOD((MONTH(N5)-1)+INT(DAY(N5)/IF(DAY(N5)=30,30,IF(DAY(N5)=31,31,30))),12)</f>
        <v>4</v>
      </c>
      <c r="Q5" s="13">
        <f t="shared" ref="Q5:Q34" si="5">MOD(DAY(N5),IF(DAY(N5)=30,30,IF(DAY(N5)=31,30,30)))</f>
        <v>2</v>
      </c>
      <c r="R5" s="10">
        <f t="shared" ref="R5:R34" si="6">DATE(O5,P5,Q5)</f>
        <v>2649</v>
      </c>
      <c r="S5" s="14">
        <f t="shared" ref="S5:S34" si="7">DATE(DATEDIF(G5,$AO$1,"y"),DATEDIF(G5,$AO$1,"ym"),DATEDIF(G5,$AO$1,"md"))</f>
        <v>9495</v>
      </c>
      <c r="T5" s="15"/>
      <c r="U5" s="15"/>
      <c r="V5" s="15" t="e">
        <f t="shared" ref="V5:V34" si="8">DATE(DATEDIF(T5,U5,"y"),DATEDIF(T5,U5,"ym"),DATEDIF(T5,U5,"md"))</f>
        <v>#NUM!</v>
      </c>
      <c r="W5" s="10">
        <f t="shared" ref="W5:W34" si="9">(($AO$1-G5+1)*0.2)-((U5-T5+1)*0.2)</f>
        <v>1905</v>
      </c>
      <c r="X5" s="99">
        <f t="shared" ref="X5:X34" si="10">YEAR(W5)+INT((MONTH(W5)-1+INT(DAY(W5)/IF(DAY(W5)=30,30,IF(DAY(W5)=31,31,30))))/12)-1900</f>
        <v>5</v>
      </c>
      <c r="Y5" s="100">
        <f t="shared" ref="Y5:Y34" si="11">MOD((MONTH(W5)-1)+INT(DAY(W5)/IF(DAY(W5)=30,30,IF(DAY(W5)=31,31,30))),12)</f>
        <v>2</v>
      </c>
      <c r="Z5" s="101">
        <f t="shared" ref="Z5:Z34" si="12">MOD(DAY(W5),IF(DAY(W5)=30,30,IF(DAY(W5)=31,30,30)))</f>
        <v>19</v>
      </c>
      <c r="AA5" s="16">
        <f t="shared" ref="AA5:AA34" si="13">DATE(X5,Y5,Z5)</f>
        <v>1877</v>
      </c>
      <c r="AB5" s="102">
        <f t="shared" ref="AB5:AB34" si="14">VALUE(IF(AC5&gt;=12,(X5+O5+1),(O5+X5)))</f>
        <v>12</v>
      </c>
      <c r="AC5" s="102">
        <f t="shared" ref="AC5:AC34" si="15">IF(AE5&gt;=60,(Y5+P5+2),IF(AE5&gt;=30,(Y5+P5+1),(Y5+P5)))</f>
        <v>6</v>
      </c>
      <c r="AD5" s="102">
        <f t="shared" ref="AD5:AD34" si="16">VALUE(IF(AC5&gt;=12,(AC5-12),AC5))</f>
        <v>6</v>
      </c>
      <c r="AE5" s="102">
        <f t="shared" ref="AE5:AE34" si="17">Z5+Q5</f>
        <v>21</v>
      </c>
      <c r="AF5" s="102">
        <f t="shared" ref="AF5:AF34" si="18">IF(AE5&gt;=30,MOD(AE5,30),AE5)</f>
        <v>21</v>
      </c>
      <c r="AG5" s="10" t="str">
        <f t="shared" ref="AG5:AG34" si="19">CONCATENATE(IF(AB5&gt;=10,AB5,"0"&amp;AB5),IF(AD5&gt;=10,"-"&amp;AD5,"-"&amp;"0"&amp;AD5),IF(AF5&gt;=10,"-"&amp;AF5,"-0"&amp;AF5))</f>
        <v>12-06-21</v>
      </c>
      <c r="AH5" s="15"/>
      <c r="AI5" s="15"/>
      <c r="AJ5" s="15" t="e">
        <f>DATE(DATEDIF(AH5,AI5,"y"),DATEDIF(AH5,AI5,"ym"),DATEDIF(AH5,AI5,"md"))</f>
        <v>#NUM!</v>
      </c>
      <c r="AK5" s="15"/>
      <c r="AL5" s="61"/>
      <c r="AM5" s="15" t="e">
        <f t="shared" ref="AM5:AM34" si="20">DATE(DATEDIF(AK5,AL5,"y"),DATEDIF(AK5,AL5,"ym"),DATEDIF(AK5,AL5,"md"))</f>
        <v>#NUM!</v>
      </c>
      <c r="AN5" s="10">
        <f t="shared" ref="AN5:AN34" si="21">IF(ISERROR(AG5+(AI5-AH5)-(AL5-AK5)),AG5,(AG5+(AI5-AH5)-(AL5-AK5)))</f>
        <v>41081</v>
      </c>
      <c r="AO5" s="103" t="str">
        <f t="shared" ref="AO5:AO34" si="22">CONCATENATE(TEXT(YEAR(F5)+60,"####"),"-",IF(MONTH(F5)&lt;=6,"06-30","12-31"))</f>
        <v>2026-06-30</v>
      </c>
      <c r="AP5" s="17" t="s">
        <v>193</v>
      </c>
      <c r="AQ5" s="71"/>
    </row>
    <row r="6" spans="1:43" s="7" customFormat="1" ht="21.95" customHeight="1">
      <c r="A6" s="7">
        <v>2</v>
      </c>
      <c r="B6" s="48" t="s">
        <v>42</v>
      </c>
      <c r="C6" s="8" t="s">
        <v>5</v>
      </c>
      <c r="D6" s="8">
        <v>7</v>
      </c>
      <c r="E6" s="8" t="s">
        <v>62</v>
      </c>
      <c r="F6" s="9">
        <v>25772</v>
      </c>
      <c r="G6" s="9">
        <v>34067</v>
      </c>
      <c r="H6" s="9">
        <v>38721</v>
      </c>
      <c r="I6" s="10">
        <f t="shared" si="0"/>
        <v>3496</v>
      </c>
      <c r="J6" s="60"/>
      <c r="K6" s="9"/>
      <c r="L6" s="9"/>
      <c r="M6" s="15" t="e">
        <f t="shared" si="1"/>
        <v>#NUM!</v>
      </c>
      <c r="N6" s="10">
        <f t="shared" si="2"/>
        <v>2820.8</v>
      </c>
      <c r="O6" s="11">
        <f t="shared" si="3"/>
        <v>7</v>
      </c>
      <c r="P6" s="12">
        <f t="shared" si="4"/>
        <v>8</v>
      </c>
      <c r="Q6" s="13">
        <f t="shared" si="5"/>
        <v>20</v>
      </c>
      <c r="R6" s="10">
        <f t="shared" si="6"/>
        <v>2789</v>
      </c>
      <c r="S6" s="14">
        <f t="shared" si="7"/>
        <v>8149</v>
      </c>
      <c r="T6" s="15"/>
      <c r="U6" s="15"/>
      <c r="V6" s="15" t="e">
        <f t="shared" si="8"/>
        <v>#NUM!</v>
      </c>
      <c r="W6" s="10">
        <f t="shared" si="9"/>
        <v>1636</v>
      </c>
      <c r="X6" s="99">
        <f t="shared" si="10"/>
        <v>4</v>
      </c>
      <c r="Y6" s="100">
        <f t="shared" si="11"/>
        <v>5</v>
      </c>
      <c r="Z6" s="101">
        <f t="shared" si="12"/>
        <v>23</v>
      </c>
      <c r="AA6" s="16">
        <f t="shared" si="13"/>
        <v>1605</v>
      </c>
      <c r="AB6" s="102">
        <f t="shared" si="14"/>
        <v>12</v>
      </c>
      <c r="AC6" s="102">
        <f t="shared" si="15"/>
        <v>14</v>
      </c>
      <c r="AD6" s="102">
        <f t="shared" si="16"/>
        <v>2</v>
      </c>
      <c r="AE6" s="102">
        <f t="shared" si="17"/>
        <v>43</v>
      </c>
      <c r="AF6" s="102">
        <f t="shared" si="18"/>
        <v>13</v>
      </c>
      <c r="AG6" s="10" t="str">
        <f t="shared" si="19"/>
        <v>12-02-13</v>
      </c>
      <c r="AH6" s="133" t="s">
        <v>202</v>
      </c>
      <c r="AI6" s="133" t="s">
        <v>203</v>
      </c>
      <c r="AJ6" s="15" t="e">
        <f>DATE(DATEDIF(AH6,AI6,"y"),DATEDIF(AH6,AI6,"ym"),DATEDIF(AH6,AI6,"md"))</f>
        <v>#VALUE!</v>
      </c>
      <c r="AK6" s="15" t="s">
        <v>204</v>
      </c>
      <c r="AL6" s="61" t="s">
        <v>205</v>
      </c>
      <c r="AM6" s="15" t="e">
        <f t="shared" si="20"/>
        <v>#VALUE!</v>
      </c>
      <c r="AN6" s="10" t="str">
        <f t="shared" si="21"/>
        <v>12-02-13</v>
      </c>
      <c r="AO6" s="103" t="str">
        <f t="shared" si="22"/>
        <v>2030-12-31</v>
      </c>
      <c r="AP6" s="17"/>
      <c r="AQ6" s="71"/>
    </row>
    <row r="7" spans="1:43" s="7" customFormat="1" ht="21.95" customHeight="1">
      <c r="A7" s="7">
        <v>3</v>
      </c>
      <c r="B7" s="48" t="s">
        <v>43</v>
      </c>
      <c r="C7" s="8" t="s">
        <v>5</v>
      </c>
      <c r="D7" s="8">
        <v>7</v>
      </c>
      <c r="E7" s="8" t="s">
        <v>63</v>
      </c>
      <c r="F7" s="9">
        <v>26134</v>
      </c>
      <c r="G7" s="9">
        <v>34386</v>
      </c>
      <c r="H7" s="9">
        <v>38721</v>
      </c>
      <c r="I7" s="10">
        <f t="shared" si="0"/>
        <v>3496</v>
      </c>
      <c r="J7" s="60"/>
      <c r="K7" s="9"/>
      <c r="L7" s="9"/>
      <c r="M7" s="15" t="e">
        <f t="shared" si="1"/>
        <v>#NUM!</v>
      </c>
      <c r="N7" s="10">
        <f t="shared" si="2"/>
        <v>2820.8</v>
      </c>
      <c r="O7" s="11">
        <f t="shared" si="3"/>
        <v>7</v>
      </c>
      <c r="P7" s="12">
        <f t="shared" si="4"/>
        <v>8</v>
      </c>
      <c r="Q7" s="13">
        <f t="shared" si="5"/>
        <v>20</v>
      </c>
      <c r="R7" s="10">
        <f t="shared" si="6"/>
        <v>2789</v>
      </c>
      <c r="S7" s="14">
        <f t="shared" si="7"/>
        <v>7832</v>
      </c>
      <c r="T7" s="15"/>
      <c r="U7" s="15"/>
      <c r="V7" s="15" t="e">
        <f t="shared" si="8"/>
        <v>#NUM!</v>
      </c>
      <c r="W7" s="10">
        <f t="shared" si="9"/>
        <v>1572.2</v>
      </c>
      <c r="X7" s="99">
        <f t="shared" si="10"/>
        <v>4</v>
      </c>
      <c r="Y7" s="100">
        <f t="shared" si="11"/>
        <v>3</v>
      </c>
      <c r="Z7" s="101">
        <f t="shared" si="12"/>
        <v>20</v>
      </c>
      <c r="AA7" s="16">
        <f t="shared" si="13"/>
        <v>1541</v>
      </c>
      <c r="AB7" s="102">
        <f t="shared" si="14"/>
        <v>12</v>
      </c>
      <c r="AC7" s="102">
        <f t="shared" si="15"/>
        <v>12</v>
      </c>
      <c r="AD7" s="102">
        <f t="shared" si="16"/>
        <v>0</v>
      </c>
      <c r="AE7" s="102">
        <f t="shared" si="17"/>
        <v>40</v>
      </c>
      <c r="AF7" s="102">
        <f t="shared" si="18"/>
        <v>10</v>
      </c>
      <c r="AG7" s="10" t="str">
        <f t="shared" si="19"/>
        <v>12-00-10</v>
      </c>
      <c r="AH7" s="15"/>
      <c r="AI7" s="15"/>
      <c r="AJ7" s="15" t="e">
        <f>DATE(DATEDIF(AH7,AI7,"y"),DATEDIF(AH7,AI7,"ym"),DATEDIF(AH7,AI7,"md"))</f>
        <v>#NUM!</v>
      </c>
      <c r="AK7" s="15"/>
      <c r="AL7" s="61"/>
      <c r="AM7" s="15" t="e">
        <f t="shared" si="20"/>
        <v>#NUM!</v>
      </c>
      <c r="AN7" s="10" t="str">
        <f t="shared" si="21"/>
        <v>12-00-10</v>
      </c>
      <c r="AO7" s="103" t="str">
        <f t="shared" si="22"/>
        <v>2031-12-31</v>
      </c>
      <c r="AP7" s="17" t="s">
        <v>193</v>
      </c>
      <c r="AQ7" s="71"/>
    </row>
    <row r="8" spans="1:43" s="7" customFormat="1" ht="21.95" customHeight="1">
      <c r="A8" s="7">
        <v>4</v>
      </c>
      <c r="B8" s="48" t="s">
        <v>2</v>
      </c>
      <c r="C8" s="8" t="s">
        <v>5</v>
      </c>
      <c r="D8" s="8">
        <v>7</v>
      </c>
      <c r="E8" s="8" t="s">
        <v>64</v>
      </c>
      <c r="F8" s="9">
        <v>22624</v>
      </c>
      <c r="G8" s="9">
        <v>32979</v>
      </c>
      <c r="H8" s="9">
        <v>39083</v>
      </c>
      <c r="I8" s="10">
        <f t="shared" si="0"/>
        <v>3134</v>
      </c>
      <c r="J8" s="60"/>
      <c r="K8" s="9"/>
      <c r="L8" s="9"/>
      <c r="M8" s="15" t="e">
        <f t="shared" si="1"/>
        <v>#NUM!</v>
      </c>
      <c r="N8" s="10">
        <f t="shared" si="2"/>
        <v>2531.1999999999998</v>
      </c>
      <c r="O8" s="11">
        <f t="shared" si="3"/>
        <v>6</v>
      </c>
      <c r="P8" s="12">
        <f t="shared" si="4"/>
        <v>11</v>
      </c>
      <c r="Q8" s="13">
        <f t="shared" si="5"/>
        <v>5</v>
      </c>
      <c r="R8" s="10">
        <f t="shared" si="6"/>
        <v>2501</v>
      </c>
      <c r="S8" s="14">
        <f t="shared" si="7"/>
        <v>9237</v>
      </c>
      <c r="T8" s="15"/>
      <c r="U8" s="15"/>
      <c r="V8" s="15" t="e">
        <f t="shared" si="8"/>
        <v>#NUM!</v>
      </c>
      <c r="W8" s="10">
        <f t="shared" si="9"/>
        <v>1853.6000000000001</v>
      </c>
      <c r="X8" s="99">
        <f t="shared" si="10"/>
        <v>5</v>
      </c>
      <c r="Y8" s="100">
        <f t="shared" si="11"/>
        <v>0</v>
      </c>
      <c r="Z8" s="101">
        <f t="shared" si="12"/>
        <v>26</v>
      </c>
      <c r="AA8" s="16">
        <f t="shared" si="13"/>
        <v>1822</v>
      </c>
      <c r="AB8" s="102">
        <f t="shared" si="14"/>
        <v>12</v>
      </c>
      <c r="AC8" s="102">
        <f t="shared" si="15"/>
        <v>12</v>
      </c>
      <c r="AD8" s="102">
        <f t="shared" si="16"/>
        <v>0</v>
      </c>
      <c r="AE8" s="102">
        <f t="shared" si="17"/>
        <v>31</v>
      </c>
      <c r="AF8" s="102">
        <f t="shared" si="18"/>
        <v>1</v>
      </c>
      <c r="AG8" s="10" t="str">
        <f t="shared" si="19"/>
        <v>12-00-01</v>
      </c>
      <c r="AH8" s="15"/>
      <c r="AI8" s="15"/>
      <c r="AJ8" s="15" t="e">
        <f>DATE(DATEDIF(AH8,AI8,"y"),DATEDIF(AH8,AI8,"ym"),DATEDIF(AH8,AI8,"md"))</f>
        <v>#NUM!</v>
      </c>
      <c r="AK8" s="15"/>
      <c r="AL8" s="61"/>
      <c r="AM8" s="15" t="e">
        <f t="shared" si="20"/>
        <v>#NUM!</v>
      </c>
      <c r="AN8" s="10" t="str">
        <f t="shared" si="21"/>
        <v>12-00-01</v>
      </c>
      <c r="AO8" s="103" t="str">
        <f t="shared" si="22"/>
        <v>2021-12-31</v>
      </c>
      <c r="AP8" s="17" t="s">
        <v>34</v>
      </c>
      <c r="AQ8" s="71"/>
    </row>
    <row r="9" spans="1:43" s="7" customFormat="1" ht="21.95" customHeight="1">
      <c r="A9" s="7">
        <v>5</v>
      </c>
      <c r="B9" s="48" t="s">
        <v>2</v>
      </c>
      <c r="C9" s="8" t="s">
        <v>5</v>
      </c>
      <c r="D9" s="8">
        <v>7</v>
      </c>
      <c r="E9" s="8" t="s">
        <v>65</v>
      </c>
      <c r="F9" s="9">
        <v>23322</v>
      </c>
      <c r="G9" s="9">
        <v>32984</v>
      </c>
      <c r="H9" s="9">
        <v>39094</v>
      </c>
      <c r="I9" s="10">
        <f t="shared" si="0"/>
        <v>3123</v>
      </c>
      <c r="J9" s="60"/>
      <c r="K9" s="9"/>
      <c r="L9" s="9"/>
      <c r="M9" s="15" t="e">
        <f t="shared" si="1"/>
        <v>#NUM!</v>
      </c>
      <c r="N9" s="10">
        <f t="shared" si="2"/>
        <v>2522.4</v>
      </c>
      <c r="O9" s="11">
        <f t="shared" si="3"/>
        <v>6</v>
      </c>
      <c r="P9" s="12">
        <f t="shared" si="4"/>
        <v>10</v>
      </c>
      <c r="Q9" s="13">
        <f t="shared" si="5"/>
        <v>26</v>
      </c>
      <c r="R9" s="10">
        <f t="shared" si="6"/>
        <v>2491</v>
      </c>
      <c r="S9" s="14">
        <f t="shared" si="7"/>
        <v>9232</v>
      </c>
      <c r="T9" s="15"/>
      <c r="U9" s="15"/>
      <c r="V9" s="15" t="e">
        <f t="shared" si="8"/>
        <v>#NUM!</v>
      </c>
      <c r="W9" s="10">
        <f t="shared" si="9"/>
        <v>1852.6000000000001</v>
      </c>
      <c r="X9" s="99">
        <f t="shared" si="10"/>
        <v>5</v>
      </c>
      <c r="Y9" s="100">
        <f t="shared" si="11"/>
        <v>0</v>
      </c>
      <c r="Z9" s="101">
        <f t="shared" si="12"/>
        <v>25</v>
      </c>
      <c r="AA9" s="16">
        <f t="shared" si="13"/>
        <v>1821</v>
      </c>
      <c r="AB9" s="102">
        <f t="shared" si="14"/>
        <v>11</v>
      </c>
      <c r="AC9" s="102">
        <f t="shared" si="15"/>
        <v>11</v>
      </c>
      <c r="AD9" s="102">
        <f t="shared" si="16"/>
        <v>11</v>
      </c>
      <c r="AE9" s="102">
        <f t="shared" si="17"/>
        <v>51</v>
      </c>
      <c r="AF9" s="102">
        <f t="shared" si="18"/>
        <v>21</v>
      </c>
      <c r="AG9" s="10" t="str">
        <f t="shared" si="19"/>
        <v>11-11-21</v>
      </c>
      <c r="AH9" s="15"/>
      <c r="AI9" s="15"/>
      <c r="AJ9" s="15"/>
      <c r="AK9" s="15"/>
      <c r="AL9" s="61"/>
      <c r="AM9" s="15" t="e">
        <f t="shared" si="20"/>
        <v>#NUM!</v>
      </c>
      <c r="AN9" s="10">
        <f t="shared" si="21"/>
        <v>40868</v>
      </c>
      <c r="AO9" s="103" t="str">
        <f t="shared" si="22"/>
        <v>2023-12-31</v>
      </c>
      <c r="AP9" s="17" t="s">
        <v>201</v>
      </c>
      <c r="AQ9" s="96"/>
    </row>
    <row r="10" spans="1:43" s="7" customFormat="1" ht="21.95" customHeight="1">
      <c r="A10" s="7">
        <v>6</v>
      </c>
      <c r="B10" s="48" t="s">
        <v>153</v>
      </c>
      <c r="C10" s="8" t="s">
        <v>5</v>
      </c>
      <c r="D10" s="8">
        <v>7</v>
      </c>
      <c r="E10" s="8" t="s">
        <v>66</v>
      </c>
      <c r="F10" s="9">
        <v>23155</v>
      </c>
      <c r="G10" s="9">
        <v>33055</v>
      </c>
      <c r="H10" s="9">
        <v>39092</v>
      </c>
      <c r="I10" s="10">
        <f t="shared" si="0"/>
        <v>3125</v>
      </c>
      <c r="J10" s="60"/>
      <c r="K10" s="9"/>
      <c r="L10" s="9"/>
      <c r="M10" s="15" t="e">
        <f t="shared" si="1"/>
        <v>#NUM!</v>
      </c>
      <c r="N10" s="10">
        <f t="shared" si="2"/>
        <v>2524</v>
      </c>
      <c r="O10" s="11">
        <f t="shared" si="3"/>
        <v>6</v>
      </c>
      <c r="P10" s="12">
        <f t="shared" si="4"/>
        <v>10</v>
      </c>
      <c r="Q10" s="13">
        <f t="shared" si="5"/>
        <v>28</v>
      </c>
      <c r="R10" s="10">
        <f t="shared" si="6"/>
        <v>2493</v>
      </c>
      <c r="S10" s="14">
        <f t="shared" si="7"/>
        <v>9162</v>
      </c>
      <c r="T10" s="15"/>
      <c r="U10" s="15"/>
      <c r="V10" s="15" t="e">
        <f t="shared" si="8"/>
        <v>#NUM!</v>
      </c>
      <c r="W10" s="10">
        <f t="shared" si="9"/>
        <v>1838.4</v>
      </c>
      <c r="X10" s="99">
        <f t="shared" si="10"/>
        <v>5</v>
      </c>
      <c r="Y10" s="100">
        <f t="shared" si="11"/>
        <v>0</v>
      </c>
      <c r="Z10" s="101">
        <f t="shared" si="12"/>
        <v>11</v>
      </c>
      <c r="AA10" s="16">
        <f t="shared" si="13"/>
        <v>1807</v>
      </c>
      <c r="AB10" s="102">
        <f t="shared" si="14"/>
        <v>11</v>
      </c>
      <c r="AC10" s="102">
        <f t="shared" si="15"/>
        <v>11</v>
      </c>
      <c r="AD10" s="102">
        <f t="shared" si="16"/>
        <v>11</v>
      </c>
      <c r="AE10" s="102">
        <f t="shared" si="17"/>
        <v>39</v>
      </c>
      <c r="AF10" s="102">
        <f t="shared" si="18"/>
        <v>9</v>
      </c>
      <c r="AG10" s="10" t="str">
        <f t="shared" si="19"/>
        <v>11-11-09</v>
      </c>
      <c r="AH10" s="15"/>
      <c r="AI10" s="15"/>
      <c r="AJ10" s="15"/>
      <c r="AK10" s="15"/>
      <c r="AL10" s="61"/>
      <c r="AM10" s="15" t="e">
        <f t="shared" si="20"/>
        <v>#NUM!</v>
      </c>
      <c r="AN10" s="10">
        <f t="shared" si="21"/>
        <v>40856</v>
      </c>
      <c r="AO10" s="103" t="str">
        <f t="shared" si="22"/>
        <v>2023-06-30</v>
      </c>
      <c r="AP10" s="17" t="s">
        <v>201</v>
      </c>
      <c r="AQ10" s="96"/>
    </row>
    <row r="11" spans="1:43" s="7" customFormat="1" ht="21.95" customHeight="1">
      <c r="A11" s="7">
        <v>7</v>
      </c>
      <c r="B11" s="48" t="s">
        <v>53</v>
      </c>
      <c r="C11" s="8" t="s">
        <v>5</v>
      </c>
      <c r="D11" s="8">
        <v>7</v>
      </c>
      <c r="E11" s="8" t="s">
        <v>67</v>
      </c>
      <c r="F11" s="9">
        <v>22445</v>
      </c>
      <c r="G11" s="9">
        <v>33658</v>
      </c>
      <c r="H11" s="9">
        <v>38721</v>
      </c>
      <c r="I11" s="131">
        <f t="shared" si="0"/>
        <v>3496</v>
      </c>
      <c r="J11" s="60" t="s">
        <v>55</v>
      </c>
      <c r="K11" s="15">
        <v>40514</v>
      </c>
      <c r="L11" s="15">
        <v>40693</v>
      </c>
      <c r="M11" s="15">
        <f t="shared" si="1"/>
        <v>149</v>
      </c>
      <c r="N11" s="10">
        <f t="shared" si="2"/>
        <v>2677.6000000000004</v>
      </c>
      <c r="O11" s="11">
        <f t="shared" si="3"/>
        <v>7</v>
      </c>
      <c r="P11" s="12">
        <f t="shared" si="4"/>
        <v>4</v>
      </c>
      <c r="Q11" s="13">
        <f t="shared" si="5"/>
        <v>0</v>
      </c>
      <c r="R11" s="10">
        <f t="shared" si="6"/>
        <v>2647</v>
      </c>
      <c r="S11" s="14">
        <f t="shared" si="7"/>
        <v>8559</v>
      </c>
      <c r="T11" s="15">
        <v>40514</v>
      </c>
      <c r="U11" s="15">
        <v>40693</v>
      </c>
      <c r="V11" s="15">
        <f t="shared" si="8"/>
        <v>149</v>
      </c>
      <c r="W11" s="10">
        <f t="shared" si="9"/>
        <v>1682</v>
      </c>
      <c r="X11" s="99">
        <f t="shared" si="10"/>
        <v>4</v>
      </c>
      <c r="Y11" s="100">
        <f t="shared" si="11"/>
        <v>7</v>
      </c>
      <c r="Z11" s="101">
        <f t="shared" si="12"/>
        <v>8</v>
      </c>
      <c r="AA11" s="16">
        <f t="shared" si="13"/>
        <v>1651</v>
      </c>
      <c r="AB11" s="102">
        <f t="shared" si="14"/>
        <v>11</v>
      </c>
      <c r="AC11" s="102">
        <f t="shared" si="15"/>
        <v>11</v>
      </c>
      <c r="AD11" s="102">
        <f t="shared" si="16"/>
        <v>11</v>
      </c>
      <c r="AE11" s="102">
        <f t="shared" si="17"/>
        <v>8</v>
      </c>
      <c r="AF11" s="102">
        <f t="shared" si="18"/>
        <v>8</v>
      </c>
      <c r="AG11" s="10" t="str">
        <f t="shared" si="19"/>
        <v>11-11-08</v>
      </c>
      <c r="AH11" s="132" t="s">
        <v>200</v>
      </c>
      <c r="AI11" s="15"/>
      <c r="AJ11" s="15"/>
      <c r="AK11" s="15" t="s">
        <v>199</v>
      </c>
      <c r="AL11" s="61"/>
      <c r="AM11" s="15" t="e">
        <f t="shared" si="20"/>
        <v>#VALUE!</v>
      </c>
      <c r="AN11" s="10" t="str">
        <f t="shared" si="21"/>
        <v>11-11-08</v>
      </c>
      <c r="AO11" s="103" t="str">
        <f t="shared" si="22"/>
        <v>2021-06-30</v>
      </c>
      <c r="AP11" s="17" t="s">
        <v>34</v>
      </c>
      <c r="AQ11" s="71"/>
    </row>
    <row r="12" spans="1:43" s="7" customFormat="1" ht="21.95" customHeight="1">
      <c r="A12" s="7">
        <v>8</v>
      </c>
      <c r="B12" s="48" t="s">
        <v>2</v>
      </c>
      <c r="C12" s="8" t="s">
        <v>5</v>
      </c>
      <c r="D12" s="8">
        <v>7</v>
      </c>
      <c r="E12" s="8" t="s">
        <v>68</v>
      </c>
      <c r="F12" s="9">
        <v>22122</v>
      </c>
      <c r="G12" s="9">
        <v>33075</v>
      </c>
      <c r="H12" s="9">
        <v>39094</v>
      </c>
      <c r="I12" s="10">
        <f t="shared" si="0"/>
        <v>3123</v>
      </c>
      <c r="J12" s="60"/>
      <c r="K12" s="9"/>
      <c r="L12" s="9"/>
      <c r="M12" s="15" t="e">
        <f t="shared" si="1"/>
        <v>#NUM!</v>
      </c>
      <c r="N12" s="10">
        <f t="shared" si="2"/>
        <v>2522.4</v>
      </c>
      <c r="O12" s="11">
        <f t="shared" si="3"/>
        <v>6</v>
      </c>
      <c r="P12" s="12">
        <f t="shared" si="4"/>
        <v>10</v>
      </c>
      <c r="Q12" s="13">
        <f t="shared" si="5"/>
        <v>26</v>
      </c>
      <c r="R12" s="10">
        <f t="shared" si="6"/>
        <v>2491</v>
      </c>
      <c r="S12" s="14">
        <f t="shared" si="7"/>
        <v>9142</v>
      </c>
      <c r="T12" s="15"/>
      <c r="U12" s="15"/>
      <c r="V12" s="15" t="e">
        <f t="shared" si="8"/>
        <v>#NUM!</v>
      </c>
      <c r="W12" s="10">
        <f t="shared" si="9"/>
        <v>1834.4</v>
      </c>
      <c r="X12" s="99">
        <f t="shared" si="10"/>
        <v>5</v>
      </c>
      <c r="Y12" s="100">
        <f t="shared" si="11"/>
        <v>0</v>
      </c>
      <c r="Z12" s="101">
        <f t="shared" si="12"/>
        <v>7</v>
      </c>
      <c r="AA12" s="16">
        <f t="shared" si="13"/>
        <v>1803</v>
      </c>
      <c r="AB12" s="102">
        <f t="shared" si="14"/>
        <v>11</v>
      </c>
      <c r="AC12" s="102">
        <f t="shared" si="15"/>
        <v>11</v>
      </c>
      <c r="AD12" s="102">
        <f t="shared" si="16"/>
        <v>11</v>
      </c>
      <c r="AE12" s="102">
        <f t="shared" si="17"/>
        <v>33</v>
      </c>
      <c r="AF12" s="102">
        <f t="shared" si="18"/>
        <v>3</v>
      </c>
      <c r="AG12" s="10" t="str">
        <f t="shared" si="19"/>
        <v>11-11-03</v>
      </c>
      <c r="AH12" s="15"/>
      <c r="AI12" s="15"/>
      <c r="AJ12" s="15"/>
      <c r="AK12" s="15"/>
      <c r="AL12" s="61"/>
      <c r="AM12" s="15" t="e">
        <f t="shared" si="20"/>
        <v>#NUM!</v>
      </c>
      <c r="AN12" s="10">
        <f t="shared" si="21"/>
        <v>40850</v>
      </c>
      <c r="AO12" s="103" t="str">
        <f t="shared" si="22"/>
        <v>2020-12-31</v>
      </c>
      <c r="AP12" s="17"/>
      <c r="AQ12" s="96"/>
    </row>
    <row r="13" spans="1:43" s="7" customFormat="1" ht="21.95" customHeight="1">
      <c r="A13" s="7">
        <v>9</v>
      </c>
      <c r="B13" s="48" t="s">
        <v>155</v>
      </c>
      <c r="C13" s="8" t="s">
        <v>5</v>
      </c>
      <c r="D13" s="8">
        <v>7</v>
      </c>
      <c r="E13" s="8" t="s">
        <v>69</v>
      </c>
      <c r="F13" s="9">
        <v>24801</v>
      </c>
      <c r="G13" s="9">
        <v>33165</v>
      </c>
      <c r="H13" s="9">
        <v>39083</v>
      </c>
      <c r="I13" s="10">
        <f t="shared" si="0"/>
        <v>3134</v>
      </c>
      <c r="J13" s="60"/>
      <c r="K13" s="9"/>
      <c r="L13" s="9"/>
      <c r="M13" s="15" t="e">
        <f t="shared" si="1"/>
        <v>#NUM!</v>
      </c>
      <c r="N13" s="10">
        <f t="shared" si="2"/>
        <v>2531.1999999999998</v>
      </c>
      <c r="O13" s="11">
        <f t="shared" si="3"/>
        <v>6</v>
      </c>
      <c r="P13" s="12">
        <f t="shared" si="4"/>
        <v>11</v>
      </c>
      <c r="Q13" s="13">
        <f t="shared" si="5"/>
        <v>5</v>
      </c>
      <c r="R13" s="10">
        <f t="shared" si="6"/>
        <v>2501</v>
      </c>
      <c r="S13" s="14">
        <f t="shared" si="7"/>
        <v>9052</v>
      </c>
      <c r="T13" s="15"/>
      <c r="U13" s="15"/>
      <c r="V13" s="15" t="e">
        <f t="shared" si="8"/>
        <v>#NUM!</v>
      </c>
      <c r="W13" s="10">
        <f t="shared" si="9"/>
        <v>1816.4</v>
      </c>
      <c r="X13" s="99">
        <f t="shared" si="10"/>
        <v>4</v>
      </c>
      <c r="Y13" s="100">
        <f t="shared" si="11"/>
        <v>11</v>
      </c>
      <c r="Z13" s="101">
        <f t="shared" si="12"/>
        <v>20</v>
      </c>
      <c r="AA13" s="16">
        <f t="shared" si="13"/>
        <v>1786</v>
      </c>
      <c r="AB13" s="102">
        <f t="shared" si="14"/>
        <v>11</v>
      </c>
      <c r="AC13" s="102">
        <f t="shared" si="15"/>
        <v>22</v>
      </c>
      <c r="AD13" s="102">
        <f t="shared" si="16"/>
        <v>10</v>
      </c>
      <c r="AE13" s="102">
        <f t="shared" si="17"/>
        <v>25</v>
      </c>
      <c r="AF13" s="102">
        <f t="shared" si="18"/>
        <v>25</v>
      </c>
      <c r="AG13" s="10" t="str">
        <f t="shared" si="19"/>
        <v>11-10-25</v>
      </c>
      <c r="AH13" s="15"/>
      <c r="AI13" s="15"/>
      <c r="AJ13" s="15"/>
      <c r="AK13" s="15"/>
      <c r="AL13" s="61"/>
      <c r="AM13" s="15" t="e">
        <f t="shared" si="20"/>
        <v>#NUM!</v>
      </c>
      <c r="AN13" s="10">
        <f t="shared" si="21"/>
        <v>40841</v>
      </c>
      <c r="AO13" s="103" t="str">
        <f t="shared" si="22"/>
        <v>2027-12-31</v>
      </c>
      <c r="AP13" s="17"/>
      <c r="AQ13" s="71"/>
    </row>
    <row r="14" spans="1:43" s="7" customFormat="1" ht="21.95" customHeight="1">
      <c r="A14" s="7">
        <v>10</v>
      </c>
      <c r="B14" s="48" t="s">
        <v>153</v>
      </c>
      <c r="C14" s="8" t="s">
        <v>5</v>
      </c>
      <c r="D14" s="8">
        <v>7</v>
      </c>
      <c r="E14" s="8" t="s">
        <v>70</v>
      </c>
      <c r="F14" s="9">
        <v>25088</v>
      </c>
      <c r="G14" s="9">
        <v>33191</v>
      </c>
      <c r="H14" s="9">
        <v>39083</v>
      </c>
      <c r="I14" s="10">
        <f t="shared" si="0"/>
        <v>3134</v>
      </c>
      <c r="J14" s="60"/>
      <c r="K14" s="9"/>
      <c r="L14" s="9"/>
      <c r="M14" s="15" t="e">
        <f t="shared" si="1"/>
        <v>#NUM!</v>
      </c>
      <c r="N14" s="10">
        <f t="shared" si="2"/>
        <v>2531.1999999999998</v>
      </c>
      <c r="O14" s="11">
        <f t="shared" si="3"/>
        <v>6</v>
      </c>
      <c r="P14" s="12">
        <f t="shared" si="4"/>
        <v>11</v>
      </c>
      <c r="Q14" s="13">
        <f t="shared" si="5"/>
        <v>5</v>
      </c>
      <c r="R14" s="10">
        <f t="shared" si="6"/>
        <v>2501</v>
      </c>
      <c r="S14" s="14">
        <f t="shared" si="7"/>
        <v>9027</v>
      </c>
      <c r="T14" s="15"/>
      <c r="U14" s="15"/>
      <c r="V14" s="15" t="e">
        <f t="shared" si="8"/>
        <v>#NUM!</v>
      </c>
      <c r="W14" s="10">
        <f t="shared" si="9"/>
        <v>1811.2</v>
      </c>
      <c r="X14" s="99">
        <f t="shared" si="10"/>
        <v>4</v>
      </c>
      <c r="Y14" s="100">
        <f t="shared" si="11"/>
        <v>11</v>
      </c>
      <c r="Z14" s="101">
        <f t="shared" si="12"/>
        <v>15</v>
      </c>
      <c r="AA14" s="16">
        <f t="shared" si="13"/>
        <v>1781</v>
      </c>
      <c r="AB14" s="102">
        <f t="shared" si="14"/>
        <v>11</v>
      </c>
      <c r="AC14" s="102">
        <f t="shared" si="15"/>
        <v>22</v>
      </c>
      <c r="AD14" s="102">
        <f t="shared" si="16"/>
        <v>10</v>
      </c>
      <c r="AE14" s="102">
        <f t="shared" si="17"/>
        <v>20</v>
      </c>
      <c r="AF14" s="102">
        <f t="shared" si="18"/>
        <v>20</v>
      </c>
      <c r="AG14" s="10" t="str">
        <f t="shared" si="19"/>
        <v>11-10-20</v>
      </c>
      <c r="AH14" s="15"/>
      <c r="AI14" s="15"/>
      <c r="AJ14" s="15"/>
      <c r="AK14" s="15"/>
      <c r="AL14" s="61"/>
      <c r="AM14" s="15" t="e">
        <f t="shared" si="20"/>
        <v>#NUM!</v>
      </c>
      <c r="AN14" s="10">
        <f t="shared" si="21"/>
        <v>40836</v>
      </c>
      <c r="AO14" s="103" t="str">
        <f t="shared" si="22"/>
        <v>2028-12-31</v>
      </c>
      <c r="AP14" s="17"/>
      <c r="AQ14" s="71"/>
    </row>
    <row r="15" spans="1:43" s="7" customFormat="1" ht="21.95" customHeight="1">
      <c r="A15" s="7">
        <v>11</v>
      </c>
      <c r="B15" s="48" t="s">
        <v>155</v>
      </c>
      <c r="C15" s="8" t="s">
        <v>5</v>
      </c>
      <c r="D15" s="8">
        <v>7</v>
      </c>
      <c r="E15" s="8" t="s">
        <v>71</v>
      </c>
      <c r="F15" s="9">
        <v>23696</v>
      </c>
      <c r="G15" s="9">
        <v>33165</v>
      </c>
      <c r="H15" s="9">
        <v>39097</v>
      </c>
      <c r="I15" s="10">
        <f t="shared" si="0"/>
        <v>3120</v>
      </c>
      <c r="J15" s="60"/>
      <c r="K15" s="9"/>
      <c r="L15" s="9"/>
      <c r="M15" s="15" t="e">
        <f t="shared" si="1"/>
        <v>#NUM!</v>
      </c>
      <c r="N15" s="10">
        <f t="shared" si="2"/>
        <v>2520</v>
      </c>
      <c r="O15" s="11">
        <f t="shared" si="3"/>
        <v>6</v>
      </c>
      <c r="P15" s="12">
        <f t="shared" si="4"/>
        <v>10</v>
      </c>
      <c r="Q15" s="13">
        <f t="shared" si="5"/>
        <v>24</v>
      </c>
      <c r="R15" s="10">
        <f t="shared" si="6"/>
        <v>2489</v>
      </c>
      <c r="S15" s="14">
        <f t="shared" si="7"/>
        <v>9052</v>
      </c>
      <c r="T15" s="15"/>
      <c r="U15" s="15"/>
      <c r="V15" s="15" t="e">
        <f t="shared" si="8"/>
        <v>#NUM!</v>
      </c>
      <c r="W15" s="10">
        <f t="shared" si="9"/>
        <v>1816.4</v>
      </c>
      <c r="X15" s="99">
        <f t="shared" si="10"/>
        <v>4</v>
      </c>
      <c r="Y15" s="100">
        <f t="shared" si="11"/>
        <v>11</v>
      </c>
      <c r="Z15" s="101">
        <f t="shared" si="12"/>
        <v>20</v>
      </c>
      <c r="AA15" s="16">
        <f t="shared" si="13"/>
        <v>1786</v>
      </c>
      <c r="AB15" s="102">
        <f t="shared" si="14"/>
        <v>11</v>
      </c>
      <c r="AC15" s="102">
        <f t="shared" si="15"/>
        <v>22</v>
      </c>
      <c r="AD15" s="102">
        <f t="shared" si="16"/>
        <v>10</v>
      </c>
      <c r="AE15" s="102">
        <f t="shared" si="17"/>
        <v>44</v>
      </c>
      <c r="AF15" s="102">
        <f t="shared" si="18"/>
        <v>14</v>
      </c>
      <c r="AG15" s="10" t="str">
        <f t="shared" si="19"/>
        <v>11-10-14</v>
      </c>
      <c r="AH15" s="15"/>
      <c r="AI15" s="15"/>
      <c r="AJ15" s="15"/>
      <c r="AK15" s="15"/>
      <c r="AL15" s="61"/>
      <c r="AM15" s="15" t="e">
        <f t="shared" si="20"/>
        <v>#NUM!</v>
      </c>
      <c r="AN15" s="10">
        <f t="shared" si="21"/>
        <v>40830</v>
      </c>
      <c r="AO15" s="103" t="str">
        <f t="shared" si="22"/>
        <v>2024-12-31</v>
      </c>
      <c r="AP15" s="17"/>
      <c r="AQ15" s="96"/>
    </row>
    <row r="16" spans="1:43" s="7" customFormat="1" ht="21.95" customHeight="1">
      <c r="A16" s="7">
        <v>12</v>
      </c>
      <c r="B16" s="48" t="s">
        <v>56</v>
      </c>
      <c r="C16" s="8" t="s">
        <v>5</v>
      </c>
      <c r="D16" s="8">
        <v>7</v>
      </c>
      <c r="E16" s="8" t="s">
        <v>72</v>
      </c>
      <c r="F16" s="9">
        <v>26235</v>
      </c>
      <c r="G16" s="9">
        <v>34528</v>
      </c>
      <c r="H16" s="9">
        <v>38779</v>
      </c>
      <c r="I16" s="10">
        <f t="shared" si="0"/>
        <v>3436</v>
      </c>
      <c r="J16" s="60"/>
      <c r="K16" s="9"/>
      <c r="L16" s="9"/>
      <c r="M16" s="15" t="e">
        <f t="shared" si="1"/>
        <v>#NUM!</v>
      </c>
      <c r="N16" s="10">
        <f t="shared" si="2"/>
        <v>2774.4</v>
      </c>
      <c r="O16" s="11">
        <f t="shared" si="3"/>
        <v>7</v>
      </c>
      <c r="P16" s="12">
        <f t="shared" si="4"/>
        <v>7</v>
      </c>
      <c r="Q16" s="13">
        <f t="shared" si="5"/>
        <v>5</v>
      </c>
      <c r="R16" s="10">
        <f t="shared" si="6"/>
        <v>2743</v>
      </c>
      <c r="S16" s="14">
        <f t="shared" si="7"/>
        <v>7689</v>
      </c>
      <c r="T16" s="15"/>
      <c r="U16" s="15"/>
      <c r="V16" s="15" t="e">
        <f t="shared" si="8"/>
        <v>#NUM!</v>
      </c>
      <c r="W16" s="10">
        <f t="shared" si="9"/>
        <v>1543.8</v>
      </c>
      <c r="X16" s="99">
        <f t="shared" si="10"/>
        <v>4</v>
      </c>
      <c r="Y16" s="100">
        <f t="shared" si="11"/>
        <v>2</v>
      </c>
      <c r="Z16" s="101">
        <f t="shared" si="12"/>
        <v>22</v>
      </c>
      <c r="AA16" s="16">
        <f t="shared" si="13"/>
        <v>1514</v>
      </c>
      <c r="AB16" s="102">
        <f t="shared" si="14"/>
        <v>11</v>
      </c>
      <c r="AC16" s="102">
        <f t="shared" si="15"/>
        <v>9</v>
      </c>
      <c r="AD16" s="102">
        <f t="shared" si="16"/>
        <v>9</v>
      </c>
      <c r="AE16" s="102">
        <f t="shared" si="17"/>
        <v>27</v>
      </c>
      <c r="AF16" s="102">
        <f t="shared" si="18"/>
        <v>27</v>
      </c>
      <c r="AG16" s="10" t="str">
        <f t="shared" si="19"/>
        <v>11-09-27</v>
      </c>
      <c r="AH16" s="15"/>
      <c r="AI16" s="15"/>
      <c r="AJ16" s="15"/>
      <c r="AK16" s="15"/>
      <c r="AL16" s="61"/>
      <c r="AM16" s="15" t="e">
        <f t="shared" si="20"/>
        <v>#NUM!</v>
      </c>
      <c r="AN16" s="10">
        <f t="shared" si="21"/>
        <v>40813</v>
      </c>
      <c r="AO16" s="103" t="str">
        <f t="shared" si="22"/>
        <v>2031-12-31</v>
      </c>
      <c r="AP16" s="17"/>
      <c r="AQ16" s="71"/>
    </row>
    <row r="17" spans="1:43" s="7" customFormat="1" ht="21.95" customHeight="1">
      <c r="A17" s="7">
        <v>13</v>
      </c>
      <c r="B17" s="48" t="s">
        <v>159</v>
      </c>
      <c r="C17" s="8" t="s">
        <v>5</v>
      </c>
      <c r="D17" s="8">
        <v>7</v>
      </c>
      <c r="E17" s="8" t="s">
        <v>160</v>
      </c>
      <c r="F17" s="9">
        <v>21893</v>
      </c>
      <c r="G17" s="9">
        <v>33021</v>
      </c>
      <c r="H17" s="9">
        <v>39087</v>
      </c>
      <c r="I17" s="10">
        <f t="shared" si="0"/>
        <v>3130</v>
      </c>
      <c r="J17" s="60" t="s">
        <v>55</v>
      </c>
      <c r="K17" s="9">
        <v>41016</v>
      </c>
      <c r="L17" s="9">
        <v>41095</v>
      </c>
      <c r="M17" s="15">
        <f t="shared" si="1"/>
        <v>50</v>
      </c>
      <c r="N17" s="10">
        <f t="shared" si="2"/>
        <v>2464.8000000000002</v>
      </c>
      <c r="O17" s="11">
        <f t="shared" si="3"/>
        <v>6</v>
      </c>
      <c r="P17" s="12">
        <f t="shared" si="4"/>
        <v>8</v>
      </c>
      <c r="Q17" s="13">
        <f t="shared" si="5"/>
        <v>29</v>
      </c>
      <c r="R17" s="10">
        <f t="shared" si="6"/>
        <v>2433</v>
      </c>
      <c r="S17" s="14">
        <f t="shared" si="7"/>
        <v>9194</v>
      </c>
      <c r="T17" s="9">
        <v>41016</v>
      </c>
      <c r="U17" s="9">
        <v>41095</v>
      </c>
      <c r="V17" s="15">
        <f t="shared" si="8"/>
        <v>50</v>
      </c>
      <c r="W17" s="10">
        <f t="shared" si="9"/>
        <v>1829.4</v>
      </c>
      <c r="X17" s="99">
        <f t="shared" si="10"/>
        <v>5</v>
      </c>
      <c r="Y17" s="100">
        <f t="shared" si="11"/>
        <v>0</v>
      </c>
      <c r="Z17" s="101">
        <f t="shared" si="12"/>
        <v>2</v>
      </c>
      <c r="AA17" s="16">
        <f t="shared" si="13"/>
        <v>1798</v>
      </c>
      <c r="AB17" s="102">
        <f t="shared" si="14"/>
        <v>11</v>
      </c>
      <c r="AC17" s="102">
        <f t="shared" si="15"/>
        <v>9</v>
      </c>
      <c r="AD17" s="102">
        <f t="shared" si="16"/>
        <v>9</v>
      </c>
      <c r="AE17" s="102">
        <f t="shared" si="17"/>
        <v>31</v>
      </c>
      <c r="AF17" s="102">
        <f t="shared" si="18"/>
        <v>1</v>
      </c>
      <c r="AG17" s="10" t="str">
        <f t="shared" si="19"/>
        <v>11-09-01</v>
      </c>
      <c r="AH17" s="15"/>
      <c r="AI17" s="15"/>
      <c r="AJ17" s="15"/>
      <c r="AK17" s="15"/>
      <c r="AL17" s="61"/>
      <c r="AM17" s="15" t="e">
        <f t="shared" si="20"/>
        <v>#NUM!</v>
      </c>
      <c r="AN17" s="10">
        <f t="shared" si="21"/>
        <v>40787</v>
      </c>
      <c r="AO17" s="103" t="str">
        <f t="shared" si="22"/>
        <v>2019-12-31</v>
      </c>
      <c r="AP17" s="17"/>
      <c r="AQ17" s="71"/>
    </row>
    <row r="18" spans="1:43" s="7" customFormat="1" ht="21.95" customHeight="1">
      <c r="A18" s="7">
        <v>14</v>
      </c>
      <c r="B18" s="48" t="s">
        <v>2</v>
      </c>
      <c r="C18" s="8" t="s">
        <v>161</v>
      </c>
      <c r="D18" s="8">
        <v>7</v>
      </c>
      <c r="E18" s="8" t="s">
        <v>75</v>
      </c>
      <c r="F18" s="9">
        <v>22825</v>
      </c>
      <c r="G18" s="9">
        <v>33207</v>
      </c>
      <c r="H18" s="9">
        <v>38533</v>
      </c>
      <c r="I18" s="10">
        <f t="shared" si="0"/>
        <v>3685</v>
      </c>
      <c r="J18" s="60"/>
      <c r="K18" s="9"/>
      <c r="L18" s="9"/>
      <c r="M18" s="15" t="e">
        <f t="shared" si="1"/>
        <v>#NUM!</v>
      </c>
      <c r="N18" s="10">
        <f t="shared" si="2"/>
        <v>2971.2</v>
      </c>
      <c r="O18" s="11">
        <f t="shared" si="3"/>
        <v>8</v>
      </c>
      <c r="P18" s="12">
        <f t="shared" si="4"/>
        <v>1</v>
      </c>
      <c r="Q18" s="13">
        <f t="shared" si="5"/>
        <v>18</v>
      </c>
      <c r="R18" s="10">
        <f t="shared" si="6"/>
        <v>2940</v>
      </c>
      <c r="S18" s="14">
        <f t="shared" si="7"/>
        <v>9011</v>
      </c>
      <c r="T18" s="15"/>
      <c r="U18" s="15"/>
      <c r="V18" s="15" t="e">
        <f t="shared" si="8"/>
        <v>#NUM!</v>
      </c>
      <c r="W18" s="10">
        <f t="shared" si="9"/>
        <v>1808</v>
      </c>
      <c r="X18" s="99">
        <f t="shared" si="10"/>
        <v>4</v>
      </c>
      <c r="Y18" s="100">
        <f t="shared" si="11"/>
        <v>11</v>
      </c>
      <c r="Z18" s="101">
        <f t="shared" si="12"/>
        <v>12</v>
      </c>
      <c r="AA18" s="16">
        <f t="shared" si="13"/>
        <v>1778</v>
      </c>
      <c r="AB18" s="102">
        <f t="shared" si="14"/>
        <v>13</v>
      </c>
      <c r="AC18" s="102">
        <f t="shared" si="15"/>
        <v>13</v>
      </c>
      <c r="AD18" s="102">
        <f t="shared" si="16"/>
        <v>1</v>
      </c>
      <c r="AE18" s="102">
        <f t="shared" si="17"/>
        <v>30</v>
      </c>
      <c r="AF18" s="102">
        <f t="shared" si="18"/>
        <v>0</v>
      </c>
      <c r="AG18" s="10" t="str">
        <f t="shared" si="19"/>
        <v>13-01-00</v>
      </c>
      <c r="AH18" s="15"/>
      <c r="AI18" s="15"/>
      <c r="AJ18" s="15"/>
      <c r="AK18" s="15">
        <v>41389</v>
      </c>
      <c r="AL18" s="15">
        <v>41883</v>
      </c>
      <c r="AM18" s="15">
        <f t="shared" si="20"/>
        <v>462</v>
      </c>
      <c r="AN18" s="10">
        <v>40779</v>
      </c>
      <c r="AO18" s="103" t="str">
        <f t="shared" si="22"/>
        <v>2022-06-30</v>
      </c>
      <c r="AP18" s="17"/>
      <c r="AQ18" s="71"/>
    </row>
    <row r="19" spans="1:43" s="7" customFormat="1" ht="21.95" customHeight="1">
      <c r="A19" s="7">
        <v>15</v>
      </c>
      <c r="B19" s="48" t="s">
        <v>48</v>
      </c>
      <c r="C19" s="8" t="s">
        <v>5</v>
      </c>
      <c r="D19" s="8">
        <v>7</v>
      </c>
      <c r="E19" s="8" t="s">
        <v>76</v>
      </c>
      <c r="F19" s="9">
        <v>26596</v>
      </c>
      <c r="G19" s="9">
        <v>35065</v>
      </c>
      <c r="H19" s="9">
        <v>38722</v>
      </c>
      <c r="I19" s="10">
        <f t="shared" si="0"/>
        <v>3495</v>
      </c>
      <c r="J19" s="60"/>
      <c r="K19" s="9"/>
      <c r="L19" s="9"/>
      <c r="M19" s="15" t="e">
        <f t="shared" si="1"/>
        <v>#NUM!</v>
      </c>
      <c r="N19" s="10">
        <f t="shared" si="2"/>
        <v>2820</v>
      </c>
      <c r="O19" s="11">
        <f t="shared" si="3"/>
        <v>7</v>
      </c>
      <c r="P19" s="12">
        <f t="shared" si="4"/>
        <v>8</v>
      </c>
      <c r="Q19" s="13">
        <f t="shared" si="5"/>
        <v>20</v>
      </c>
      <c r="R19" s="10">
        <f t="shared" si="6"/>
        <v>2789</v>
      </c>
      <c r="S19" s="14">
        <f t="shared" si="7"/>
        <v>7151</v>
      </c>
      <c r="T19" s="15"/>
      <c r="U19" s="15"/>
      <c r="V19" s="15" t="e">
        <f t="shared" si="8"/>
        <v>#NUM!</v>
      </c>
      <c r="W19" s="10">
        <f t="shared" si="9"/>
        <v>1436.4</v>
      </c>
      <c r="X19" s="99">
        <f t="shared" si="10"/>
        <v>3</v>
      </c>
      <c r="Y19" s="100">
        <f t="shared" si="11"/>
        <v>11</v>
      </c>
      <c r="Z19" s="101">
        <f t="shared" si="12"/>
        <v>6</v>
      </c>
      <c r="AA19" s="16">
        <f t="shared" si="13"/>
        <v>1406</v>
      </c>
      <c r="AB19" s="102">
        <f t="shared" si="14"/>
        <v>11</v>
      </c>
      <c r="AC19" s="102">
        <f t="shared" si="15"/>
        <v>19</v>
      </c>
      <c r="AD19" s="102">
        <f t="shared" si="16"/>
        <v>7</v>
      </c>
      <c r="AE19" s="102">
        <f t="shared" si="17"/>
        <v>26</v>
      </c>
      <c r="AF19" s="102">
        <f t="shared" si="18"/>
        <v>26</v>
      </c>
      <c r="AG19" s="10" t="str">
        <f t="shared" si="19"/>
        <v>11-07-26</v>
      </c>
      <c r="AH19" s="15"/>
      <c r="AI19" s="15"/>
      <c r="AJ19" s="15"/>
      <c r="AK19" s="15"/>
      <c r="AL19" s="61"/>
      <c r="AM19" s="15" t="e">
        <f t="shared" si="20"/>
        <v>#NUM!</v>
      </c>
      <c r="AN19" s="10">
        <f t="shared" si="21"/>
        <v>40750</v>
      </c>
      <c r="AO19" s="103" t="str">
        <f t="shared" si="22"/>
        <v>2032-12-31</v>
      </c>
      <c r="AP19" s="17"/>
      <c r="AQ19" s="71"/>
    </row>
    <row r="20" spans="1:43" s="7" customFormat="1" ht="21.95" customHeight="1">
      <c r="A20" s="7">
        <v>16</v>
      </c>
      <c r="B20" s="48" t="s">
        <v>45</v>
      </c>
      <c r="C20" s="8" t="s">
        <v>5</v>
      </c>
      <c r="D20" s="8">
        <v>7</v>
      </c>
      <c r="E20" s="8" t="s">
        <v>77</v>
      </c>
      <c r="F20" s="9">
        <v>23139</v>
      </c>
      <c r="G20" s="9">
        <v>34475</v>
      </c>
      <c r="H20" s="9">
        <v>38898</v>
      </c>
      <c r="I20" s="10">
        <f t="shared" si="0"/>
        <v>3320</v>
      </c>
      <c r="J20" s="60"/>
      <c r="K20" s="9"/>
      <c r="L20" s="9"/>
      <c r="M20" s="15" t="e">
        <f t="shared" si="1"/>
        <v>#NUM!</v>
      </c>
      <c r="N20" s="10">
        <f t="shared" si="2"/>
        <v>2679.2</v>
      </c>
      <c r="O20" s="11">
        <f t="shared" si="3"/>
        <v>7</v>
      </c>
      <c r="P20" s="12">
        <f t="shared" si="4"/>
        <v>4</v>
      </c>
      <c r="Q20" s="13">
        <f t="shared" si="5"/>
        <v>2</v>
      </c>
      <c r="R20" s="10">
        <f t="shared" si="6"/>
        <v>2649</v>
      </c>
      <c r="S20" s="14">
        <f t="shared" si="7"/>
        <v>7740</v>
      </c>
      <c r="T20" s="15"/>
      <c r="U20" s="15"/>
      <c r="V20" s="15" t="e">
        <f t="shared" si="8"/>
        <v>#NUM!</v>
      </c>
      <c r="W20" s="10">
        <f t="shared" si="9"/>
        <v>1554.4</v>
      </c>
      <c r="X20" s="99">
        <f t="shared" si="10"/>
        <v>4</v>
      </c>
      <c r="Y20" s="100">
        <f t="shared" si="11"/>
        <v>3</v>
      </c>
      <c r="Z20" s="101">
        <f t="shared" si="12"/>
        <v>2</v>
      </c>
      <c r="AA20" s="16">
        <f t="shared" si="13"/>
        <v>1523</v>
      </c>
      <c r="AB20" s="102">
        <f t="shared" si="14"/>
        <v>11</v>
      </c>
      <c r="AC20" s="102">
        <f t="shared" si="15"/>
        <v>7</v>
      </c>
      <c r="AD20" s="102">
        <f t="shared" si="16"/>
        <v>7</v>
      </c>
      <c r="AE20" s="102">
        <f t="shared" si="17"/>
        <v>4</v>
      </c>
      <c r="AF20" s="102">
        <f t="shared" si="18"/>
        <v>4</v>
      </c>
      <c r="AG20" s="10" t="str">
        <f t="shared" si="19"/>
        <v>11-07-04</v>
      </c>
      <c r="AH20" s="15"/>
      <c r="AI20" s="15"/>
      <c r="AJ20" s="15"/>
      <c r="AK20" s="15"/>
      <c r="AL20" s="61"/>
      <c r="AM20" s="15" t="e">
        <f t="shared" si="20"/>
        <v>#NUM!</v>
      </c>
      <c r="AN20" s="10">
        <f t="shared" si="21"/>
        <v>40728</v>
      </c>
      <c r="AO20" s="103" t="str">
        <f t="shared" si="22"/>
        <v>2023-06-30</v>
      </c>
      <c r="AP20" s="17"/>
      <c r="AQ20" s="71"/>
    </row>
    <row r="21" spans="1:43" s="7" customFormat="1" ht="21.95" customHeight="1">
      <c r="B21" s="28" t="s">
        <v>3</v>
      </c>
      <c r="C21" s="29" t="s">
        <v>5</v>
      </c>
      <c r="D21" s="29">
        <v>7</v>
      </c>
      <c r="E21" s="29" t="s">
        <v>78</v>
      </c>
      <c r="F21" s="30">
        <v>25485</v>
      </c>
      <c r="G21" s="30">
        <v>33834</v>
      </c>
      <c r="H21" s="30">
        <v>39083</v>
      </c>
      <c r="I21" s="41">
        <f t="shared" si="0"/>
        <v>3134</v>
      </c>
      <c r="J21" s="59"/>
      <c r="K21" s="30"/>
      <c r="L21" s="30"/>
      <c r="M21" s="34" t="e">
        <f t="shared" si="1"/>
        <v>#NUM!</v>
      </c>
      <c r="N21" s="41">
        <f t="shared" si="2"/>
        <v>2531.1999999999998</v>
      </c>
      <c r="O21" s="31">
        <f t="shared" si="3"/>
        <v>6</v>
      </c>
      <c r="P21" s="32">
        <f t="shared" si="4"/>
        <v>11</v>
      </c>
      <c r="Q21" s="33">
        <f t="shared" si="5"/>
        <v>5</v>
      </c>
      <c r="R21" s="41">
        <f t="shared" si="6"/>
        <v>2501</v>
      </c>
      <c r="S21" s="43">
        <f t="shared" si="7"/>
        <v>8383</v>
      </c>
      <c r="T21" s="34"/>
      <c r="U21" s="34"/>
      <c r="V21" s="34" t="e">
        <f t="shared" si="8"/>
        <v>#NUM!</v>
      </c>
      <c r="W21" s="41">
        <f t="shared" si="9"/>
        <v>1682.6000000000001</v>
      </c>
      <c r="X21" s="35">
        <f t="shared" si="10"/>
        <v>4</v>
      </c>
      <c r="Y21" s="36">
        <f t="shared" si="11"/>
        <v>7</v>
      </c>
      <c r="Z21" s="37">
        <f t="shared" si="12"/>
        <v>8</v>
      </c>
      <c r="AA21" s="44">
        <f t="shared" si="13"/>
        <v>1651</v>
      </c>
      <c r="AB21" s="45">
        <f t="shared" si="14"/>
        <v>11</v>
      </c>
      <c r="AC21" s="45">
        <f t="shared" si="15"/>
        <v>18</v>
      </c>
      <c r="AD21" s="45">
        <f t="shared" si="16"/>
        <v>6</v>
      </c>
      <c r="AE21" s="45">
        <f t="shared" si="17"/>
        <v>13</v>
      </c>
      <c r="AF21" s="45">
        <f t="shared" si="18"/>
        <v>13</v>
      </c>
      <c r="AG21" s="41" t="str">
        <f t="shared" si="19"/>
        <v>11-06-13</v>
      </c>
      <c r="AH21" s="34"/>
      <c r="AI21" s="34"/>
      <c r="AJ21" s="34"/>
      <c r="AK21" s="34"/>
      <c r="AL21" s="38"/>
      <c r="AM21" s="34" t="e">
        <f t="shared" si="20"/>
        <v>#NUM!</v>
      </c>
      <c r="AN21" s="41">
        <f t="shared" si="21"/>
        <v>40707</v>
      </c>
      <c r="AO21" s="39" t="str">
        <f t="shared" si="22"/>
        <v>2029-12-31</v>
      </c>
      <c r="AP21" s="42"/>
      <c r="AQ21" s="71"/>
    </row>
    <row r="22" spans="1:43" s="7" customFormat="1" ht="21.95" customHeight="1">
      <c r="B22" s="28" t="s">
        <v>2</v>
      </c>
      <c r="C22" s="29" t="s">
        <v>5</v>
      </c>
      <c r="D22" s="29">
        <v>7</v>
      </c>
      <c r="E22" s="29" t="s">
        <v>79</v>
      </c>
      <c r="F22" s="30">
        <v>22344</v>
      </c>
      <c r="G22" s="30">
        <v>33425</v>
      </c>
      <c r="H22" s="30">
        <v>39202</v>
      </c>
      <c r="I22" s="41">
        <f t="shared" si="0"/>
        <v>3014</v>
      </c>
      <c r="J22" s="59"/>
      <c r="K22" s="30"/>
      <c r="L22" s="30"/>
      <c r="M22" s="34" t="e">
        <f t="shared" si="1"/>
        <v>#NUM!</v>
      </c>
      <c r="N22" s="41">
        <f t="shared" si="2"/>
        <v>2436</v>
      </c>
      <c r="O22" s="31">
        <f t="shared" si="3"/>
        <v>6</v>
      </c>
      <c r="P22" s="32">
        <f t="shared" si="4"/>
        <v>8</v>
      </c>
      <c r="Q22" s="33">
        <f t="shared" si="5"/>
        <v>1</v>
      </c>
      <c r="R22" s="41">
        <f t="shared" si="6"/>
        <v>2405</v>
      </c>
      <c r="S22" s="43">
        <f t="shared" si="7"/>
        <v>8791</v>
      </c>
      <c r="T22" s="34"/>
      <c r="U22" s="34"/>
      <c r="V22" s="34" t="e">
        <f t="shared" si="8"/>
        <v>#NUM!</v>
      </c>
      <c r="W22" s="41">
        <f t="shared" si="9"/>
        <v>1764.4</v>
      </c>
      <c r="X22" s="35">
        <f t="shared" si="10"/>
        <v>4</v>
      </c>
      <c r="Y22" s="36">
        <f t="shared" si="11"/>
        <v>9</v>
      </c>
      <c r="Z22" s="37">
        <f t="shared" si="12"/>
        <v>29</v>
      </c>
      <c r="AA22" s="44">
        <f t="shared" si="13"/>
        <v>1734</v>
      </c>
      <c r="AB22" s="45">
        <f t="shared" si="14"/>
        <v>11</v>
      </c>
      <c r="AC22" s="45">
        <f t="shared" si="15"/>
        <v>18</v>
      </c>
      <c r="AD22" s="45">
        <f t="shared" si="16"/>
        <v>6</v>
      </c>
      <c r="AE22" s="45">
        <f t="shared" si="17"/>
        <v>30</v>
      </c>
      <c r="AF22" s="45">
        <f t="shared" si="18"/>
        <v>0</v>
      </c>
      <c r="AG22" s="41" t="str">
        <f t="shared" si="19"/>
        <v>11-06-00</v>
      </c>
      <c r="AH22" s="34"/>
      <c r="AI22" s="34"/>
      <c r="AJ22" s="34"/>
      <c r="AK22" s="34"/>
      <c r="AL22" s="38"/>
      <c r="AM22" s="34" t="e">
        <f t="shared" si="20"/>
        <v>#NUM!</v>
      </c>
      <c r="AN22" s="41" t="str">
        <f t="shared" si="21"/>
        <v>11-06-00</v>
      </c>
      <c r="AO22" s="39" t="str">
        <f t="shared" si="22"/>
        <v>2021-06-30</v>
      </c>
      <c r="AP22" s="42"/>
      <c r="AQ22" s="71"/>
    </row>
    <row r="23" spans="1:43" s="7" customFormat="1" ht="21.95" customHeight="1">
      <c r="B23" s="28" t="s">
        <v>45</v>
      </c>
      <c r="C23" s="29" t="s">
        <v>5</v>
      </c>
      <c r="D23" s="29">
        <v>7</v>
      </c>
      <c r="E23" s="29" t="s">
        <v>73</v>
      </c>
      <c r="F23" s="30">
        <v>26052</v>
      </c>
      <c r="G23" s="30">
        <v>33782</v>
      </c>
      <c r="H23" s="30">
        <v>38898</v>
      </c>
      <c r="I23" s="41">
        <f t="shared" si="0"/>
        <v>3320</v>
      </c>
      <c r="J23" s="59" t="s">
        <v>185</v>
      </c>
      <c r="K23" s="30">
        <v>41458</v>
      </c>
      <c r="L23" s="30">
        <v>41637</v>
      </c>
      <c r="M23" s="34">
        <f t="shared" si="1"/>
        <v>147</v>
      </c>
      <c r="N23" s="41">
        <f t="shared" si="2"/>
        <v>2536</v>
      </c>
      <c r="O23" s="31">
        <f t="shared" si="3"/>
        <v>6</v>
      </c>
      <c r="P23" s="32">
        <f t="shared" si="4"/>
        <v>11</v>
      </c>
      <c r="Q23" s="33">
        <f t="shared" si="5"/>
        <v>10</v>
      </c>
      <c r="R23" s="41">
        <f t="shared" si="6"/>
        <v>2506</v>
      </c>
      <c r="S23" s="43">
        <f t="shared" si="7"/>
        <v>8436</v>
      </c>
      <c r="T23" s="30">
        <v>41458</v>
      </c>
      <c r="U23" s="30">
        <v>41637</v>
      </c>
      <c r="V23" s="34">
        <f t="shared" si="8"/>
        <v>147</v>
      </c>
      <c r="W23" s="41">
        <f t="shared" si="9"/>
        <v>1657.2</v>
      </c>
      <c r="X23" s="35">
        <f t="shared" si="10"/>
        <v>4</v>
      </c>
      <c r="Y23" s="36">
        <f t="shared" si="11"/>
        <v>6</v>
      </c>
      <c r="Z23" s="37">
        <f t="shared" si="12"/>
        <v>14</v>
      </c>
      <c r="AA23" s="44">
        <f t="shared" si="13"/>
        <v>1627</v>
      </c>
      <c r="AB23" s="45">
        <f t="shared" si="14"/>
        <v>11</v>
      </c>
      <c r="AC23" s="45">
        <f t="shared" si="15"/>
        <v>17</v>
      </c>
      <c r="AD23" s="45">
        <f t="shared" si="16"/>
        <v>5</v>
      </c>
      <c r="AE23" s="45">
        <f t="shared" si="17"/>
        <v>24</v>
      </c>
      <c r="AF23" s="45">
        <f t="shared" si="18"/>
        <v>24</v>
      </c>
      <c r="AG23" s="41" t="str">
        <f t="shared" si="19"/>
        <v>11-05-24</v>
      </c>
      <c r="AH23" s="34"/>
      <c r="AI23" s="34"/>
      <c r="AJ23" s="34"/>
      <c r="AK23" s="34"/>
      <c r="AL23" s="38"/>
      <c r="AM23" s="34" t="e">
        <f t="shared" si="20"/>
        <v>#NUM!</v>
      </c>
      <c r="AN23" s="41">
        <f t="shared" si="21"/>
        <v>40687</v>
      </c>
      <c r="AO23" s="39" t="str">
        <f t="shared" si="22"/>
        <v>2031-06-30</v>
      </c>
      <c r="AP23" s="42"/>
      <c r="AQ23" s="71"/>
    </row>
    <row r="24" spans="1:43" s="7" customFormat="1" ht="21.95" customHeight="1">
      <c r="B24" s="28" t="s">
        <v>2</v>
      </c>
      <c r="C24" s="29" t="s">
        <v>5</v>
      </c>
      <c r="D24" s="29">
        <v>7</v>
      </c>
      <c r="E24" s="29" t="s">
        <v>59</v>
      </c>
      <c r="F24" s="30">
        <v>24981</v>
      </c>
      <c r="G24" s="30">
        <v>33196</v>
      </c>
      <c r="H24" s="30">
        <v>39269</v>
      </c>
      <c r="I24" s="41">
        <f t="shared" si="0"/>
        <v>2947</v>
      </c>
      <c r="J24" s="59"/>
      <c r="K24" s="30"/>
      <c r="L24" s="30"/>
      <c r="M24" s="34" t="e">
        <f t="shared" si="1"/>
        <v>#NUM!</v>
      </c>
      <c r="N24" s="41">
        <f t="shared" si="2"/>
        <v>2382.4</v>
      </c>
      <c r="O24" s="31">
        <f t="shared" si="3"/>
        <v>6</v>
      </c>
      <c r="P24" s="32">
        <f t="shared" si="4"/>
        <v>6</v>
      </c>
      <c r="Q24" s="33">
        <f t="shared" si="5"/>
        <v>9</v>
      </c>
      <c r="R24" s="41">
        <f t="shared" si="6"/>
        <v>2352</v>
      </c>
      <c r="S24" s="43">
        <f t="shared" si="7"/>
        <v>9022</v>
      </c>
      <c r="T24" s="34"/>
      <c r="U24" s="34"/>
      <c r="V24" s="34" t="e">
        <f t="shared" si="8"/>
        <v>#NUM!</v>
      </c>
      <c r="W24" s="41">
        <f t="shared" si="9"/>
        <v>1810.2</v>
      </c>
      <c r="X24" s="35">
        <f t="shared" si="10"/>
        <v>4</v>
      </c>
      <c r="Y24" s="36">
        <f t="shared" si="11"/>
        <v>11</v>
      </c>
      <c r="Z24" s="37">
        <f t="shared" si="12"/>
        <v>14</v>
      </c>
      <c r="AA24" s="44">
        <f t="shared" si="13"/>
        <v>1780</v>
      </c>
      <c r="AB24" s="45">
        <f t="shared" si="14"/>
        <v>11</v>
      </c>
      <c r="AC24" s="45">
        <f t="shared" si="15"/>
        <v>17</v>
      </c>
      <c r="AD24" s="45">
        <f t="shared" si="16"/>
        <v>5</v>
      </c>
      <c r="AE24" s="45">
        <f t="shared" si="17"/>
        <v>23</v>
      </c>
      <c r="AF24" s="45">
        <f t="shared" si="18"/>
        <v>23</v>
      </c>
      <c r="AG24" s="41" t="str">
        <f t="shared" si="19"/>
        <v>11-05-23</v>
      </c>
      <c r="AH24" s="34"/>
      <c r="AI24" s="34"/>
      <c r="AJ24" s="34"/>
      <c r="AK24" s="34"/>
      <c r="AL24" s="38"/>
      <c r="AM24" s="34" t="e">
        <f t="shared" si="20"/>
        <v>#NUM!</v>
      </c>
      <c r="AN24" s="41">
        <f t="shared" si="21"/>
        <v>40686</v>
      </c>
      <c r="AO24" s="39" t="str">
        <f t="shared" si="22"/>
        <v>2028-06-30</v>
      </c>
      <c r="AP24" s="42"/>
      <c r="AQ24" s="117"/>
    </row>
    <row r="25" spans="1:43" s="7" customFormat="1" ht="21.95" customHeight="1">
      <c r="B25" s="28" t="s">
        <v>42</v>
      </c>
      <c r="C25" s="29" t="s">
        <v>5</v>
      </c>
      <c r="D25" s="29">
        <v>7</v>
      </c>
      <c r="E25" s="29" t="s">
        <v>80</v>
      </c>
      <c r="F25" s="30">
        <v>27061</v>
      </c>
      <c r="G25" s="30">
        <v>34010</v>
      </c>
      <c r="H25" s="30">
        <v>39083</v>
      </c>
      <c r="I25" s="41">
        <f t="shared" si="0"/>
        <v>3134</v>
      </c>
      <c r="J25" s="59"/>
      <c r="K25" s="30"/>
      <c r="L25" s="30"/>
      <c r="M25" s="34" t="e">
        <f t="shared" si="1"/>
        <v>#NUM!</v>
      </c>
      <c r="N25" s="41">
        <f t="shared" si="2"/>
        <v>2531.1999999999998</v>
      </c>
      <c r="O25" s="31">
        <f t="shared" si="3"/>
        <v>6</v>
      </c>
      <c r="P25" s="32">
        <f t="shared" si="4"/>
        <v>11</v>
      </c>
      <c r="Q25" s="33">
        <f t="shared" si="5"/>
        <v>5</v>
      </c>
      <c r="R25" s="41">
        <f t="shared" si="6"/>
        <v>2501</v>
      </c>
      <c r="S25" s="43">
        <f t="shared" si="7"/>
        <v>8208</v>
      </c>
      <c r="T25" s="34"/>
      <c r="U25" s="34"/>
      <c r="V25" s="34" t="e">
        <f t="shared" si="8"/>
        <v>#NUM!</v>
      </c>
      <c r="W25" s="41">
        <f t="shared" si="9"/>
        <v>1647.4</v>
      </c>
      <c r="X25" s="35">
        <f t="shared" si="10"/>
        <v>4</v>
      </c>
      <c r="Y25" s="36">
        <f t="shared" si="11"/>
        <v>6</v>
      </c>
      <c r="Z25" s="37">
        <f t="shared" si="12"/>
        <v>4</v>
      </c>
      <c r="AA25" s="44">
        <f t="shared" si="13"/>
        <v>1617</v>
      </c>
      <c r="AB25" s="45">
        <f t="shared" si="14"/>
        <v>11</v>
      </c>
      <c r="AC25" s="45">
        <f t="shared" si="15"/>
        <v>17</v>
      </c>
      <c r="AD25" s="45">
        <f t="shared" si="16"/>
        <v>5</v>
      </c>
      <c r="AE25" s="45">
        <f t="shared" si="17"/>
        <v>9</v>
      </c>
      <c r="AF25" s="45">
        <f t="shared" si="18"/>
        <v>9</v>
      </c>
      <c r="AG25" s="41" t="str">
        <f t="shared" si="19"/>
        <v>11-05-09</v>
      </c>
      <c r="AH25" s="34"/>
      <c r="AI25" s="34"/>
      <c r="AJ25" s="34"/>
      <c r="AK25" s="34"/>
      <c r="AL25" s="38"/>
      <c r="AM25" s="34" t="e">
        <f t="shared" si="20"/>
        <v>#NUM!</v>
      </c>
      <c r="AN25" s="41">
        <f t="shared" si="21"/>
        <v>40672</v>
      </c>
      <c r="AO25" s="39" t="str">
        <f t="shared" si="22"/>
        <v>2034-06-30</v>
      </c>
      <c r="AP25" s="42"/>
      <c r="AQ25" s="71"/>
    </row>
    <row r="26" spans="1:43" s="7" customFormat="1" ht="21.95" customHeight="1">
      <c r="B26" s="28" t="s">
        <v>155</v>
      </c>
      <c r="C26" s="29" t="s">
        <v>5</v>
      </c>
      <c r="D26" s="29">
        <v>7</v>
      </c>
      <c r="E26" s="29" t="s">
        <v>81</v>
      </c>
      <c r="F26" s="30">
        <v>24829</v>
      </c>
      <c r="G26" s="30">
        <v>33239</v>
      </c>
      <c r="H26" s="30">
        <v>39281</v>
      </c>
      <c r="I26" s="41">
        <f t="shared" si="0"/>
        <v>2935</v>
      </c>
      <c r="J26" s="59"/>
      <c r="K26" s="30"/>
      <c r="L26" s="30"/>
      <c r="M26" s="34" t="e">
        <f t="shared" si="1"/>
        <v>#NUM!</v>
      </c>
      <c r="N26" s="41">
        <f t="shared" si="2"/>
        <v>2372.7999999999997</v>
      </c>
      <c r="O26" s="31">
        <f t="shared" si="3"/>
        <v>6</v>
      </c>
      <c r="P26" s="32">
        <f t="shared" si="4"/>
        <v>5</v>
      </c>
      <c r="Q26" s="33">
        <f t="shared" si="5"/>
        <v>29</v>
      </c>
      <c r="R26" s="41">
        <f t="shared" si="6"/>
        <v>2341</v>
      </c>
      <c r="S26" s="43">
        <f t="shared" si="7"/>
        <v>8978</v>
      </c>
      <c r="T26" s="34"/>
      <c r="U26" s="34"/>
      <c r="V26" s="34" t="e">
        <f t="shared" si="8"/>
        <v>#NUM!</v>
      </c>
      <c r="W26" s="41">
        <f t="shared" si="9"/>
        <v>1801.6000000000001</v>
      </c>
      <c r="X26" s="35">
        <f t="shared" si="10"/>
        <v>4</v>
      </c>
      <c r="Y26" s="36">
        <f t="shared" si="11"/>
        <v>11</v>
      </c>
      <c r="Z26" s="37">
        <f t="shared" si="12"/>
        <v>5</v>
      </c>
      <c r="AA26" s="44">
        <f t="shared" si="13"/>
        <v>1771</v>
      </c>
      <c r="AB26" s="45">
        <f t="shared" si="14"/>
        <v>11</v>
      </c>
      <c r="AC26" s="45">
        <f t="shared" si="15"/>
        <v>17</v>
      </c>
      <c r="AD26" s="45">
        <f t="shared" si="16"/>
        <v>5</v>
      </c>
      <c r="AE26" s="45">
        <f t="shared" si="17"/>
        <v>34</v>
      </c>
      <c r="AF26" s="45">
        <f t="shared" si="18"/>
        <v>4</v>
      </c>
      <c r="AG26" s="41" t="str">
        <f t="shared" si="19"/>
        <v>11-05-04</v>
      </c>
      <c r="AH26" s="34"/>
      <c r="AI26" s="34"/>
      <c r="AJ26" s="34"/>
      <c r="AK26" s="34"/>
      <c r="AL26" s="38"/>
      <c r="AM26" s="34" t="e">
        <f t="shared" si="20"/>
        <v>#NUM!</v>
      </c>
      <c r="AN26" s="41">
        <f t="shared" si="21"/>
        <v>40667</v>
      </c>
      <c r="AO26" s="39" t="str">
        <f t="shared" si="22"/>
        <v>2027-12-31</v>
      </c>
      <c r="AP26" s="42"/>
      <c r="AQ26" s="71"/>
    </row>
    <row r="27" spans="1:43" s="7" customFormat="1" ht="21.95" customHeight="1">
      <c r="B27" s="28" t="s">
        <v>2</v>
      </c>
      <c r="C27" s="29" t="s">
        <v>5</v>
      </c>
      <c r="D27" s="29">
        <v>7</v>
      </c>
      <c r="E27" s="29" t="s">
        <v>82</v>
      </c>
      <c r="F27" s="30">
        <v>26299</v>
      </c>
      <c r="G27" s="30">
        <v>33399</v>
      </c>
      <c r="H27" s="30">
        <v>39276</v>
      </c>
      <c r="I27" s="41">
        <f t="shared" si="0"/>
        <v>2940</v>
      </c>
      <c r="J27" s="59" t="s">
        <v>186</v>
      </c>
      <c r="K27" s="30"/>
      <c r="L27" s="30"/>
      <c r="M27" s="34" t="e">
        <f t="shared" si="1"/>
        <v>#NUM!</v>
      </c>
      <c r="N27" s="41">
        <f t="shared" si="2"/>
        <v>2376.7999999999997</v>
      </c>
      <c r="O27" s="31">
        <f t="shared" si="3"/>
        <v>6</v>
      </c>
      <c r="P27" s="32">
        <f t="shared" si="4"/>
        <v>6</v>
      </c>
      <c r="Q27" s="33">
        <f t="shared" si="5"/>
        <v>3</v>
      </c>
      <c r="R27" s="41">
        <f t="shared" si="6"/>
        <v>2346</v>
      </c>
      <c r="S27" s="43">
        <f t="shared" si="7"/>
        <v>8818</v>
      </c>
      <c r="T27" s="34"/>
      <c r="U27" s="34"/>
      <c r="V27" s="34" t="e">
        <f t="shared" si="8"/>
        <v>#NUM!</v>
      </c>
      <c r="W27" s="41">
        <f t="shared" si="9"/>
        <v>1769.6000000000001</v>
      </c>
      <c r="X27" s="35">
        <f t="shared" si="10"/>
        <v>4</v>
      </c>
      <c r="Y27" s="36">
        <f t="shared" si="11"/>
        <v>10</v>
      </c>
      <c r="Z27" s="37">
        <f t="shared" si="12"/>
        <v>3</v>
      </c>
      <c r="AA27" s="44">
        <f t="shared" si="13"/>
        <v>1738</v>
      </c>
      <c r="AB27" s="45">
        <f t="shared" si="14"/>
        <v>11</v>
      </c>
      <c r="AC27" s="45">
        <f t="shared" si="15"/>
        <v>16</v>
      </c>
      <c r="AD27" s="45">
        <f t="shared" si="16"/>
        <v>4</v>
      </c>
      <c r="AE27" s="45">
        <f t="shared" si="17"/>
        <v>6</v>
      </c>
      <c r="AF27" s="45">
        <f t="shared" si="18"/>
        <v>6</v>
      </c>
      <c r="AG27" s="41" t="str">
        <f t="shared" si="19"/>
        <v>11-04-06</v>
      </c>
      <c r="AH27" s="34"/>
      <c r="AI27" s="34"/>
      <c r="AJ27" s="34"/>
      <c r="AK27" s="34"/>
      <c r="AL27" s="38"/>
      <c r="AM27" s="34" t="e">
        <f t="shared" si="20"/>
        <v>#NUM!</v>
      </c>
      <c r="AN27" s="41">
        <f t="shared" si="21"/>
        <v>40639</v>
      </c>
      <c r="AO27" s="39" t="str">
        <f t="shared" si="22"/>
        <v>2032-06-30</v>
      </c>
      <c r="AP27" s="42"/>
      <c r="AQ27" s="71"/>
    </row>
    <row r="28" spans="1:43" s="7" customFormat="1" ht="21.95" customHeight="1">
      <c r="B28" s="28" t="s">
        <v>3</v>
      </c>
      <c r="C28" s="29" t="s">
        <v>5</v>
      </c>
      <c r="D28" s="29">
        <v>7</v>
      </c>
      <c r="E28" s="29" t="s">
        <v>83</v>
      </c>
      <c r="F28" s="30">
        <v>25040</v>
      </c>
      <c r="G28" s="30">
        <v>33724</v>
      </c>
      <c r="H28" s="30">
        <v>39203</v>
      </c>
      <c r="I28" s="41">
        <f t="shared" si="0"/>
        <v>3012</v>
      </c>
      <c r="J28" s="59"/>
      <c r="K28" s="30"/>
      <c r="L28" s="30"/>
      <c r="M28" s="34" t="e">
        <f t="shared" si="1"/>
        <v>#NUM!</v>
      </c>
      <c r="N28" s="41">
        <f t="shared" si="2"/>
        <v>2435.1999999999998</v>
      </c>
      <c r="O28" s="31">
        <f t="shared" si="3"/>
        <v>6</v>
      </c>
      <c r="P28" s="32">
        <f t="shared" si="4"/>
        <v>8</v>
      </c>
      <c r="Q28" s="33">
        <f t="shared" si="5"/>
        <v>1</v>
      </c>
      <c r="R28" s="41">
        <f t="shared" si="6"/>
        <v>2405</v>
      </c>
      <c r="S28" s="43">
        <f t="shared" si="7"/>
        <v>8492</v>
      </c>
      <c r="T28" s="34"/>
      <c r="U28" s="34"/>
      <c r="V28" s="34" t="e">
        <f t="shared" si="8"/>
        <v>#NUM!</v>
      </c>
      <c r="W28" s="41">
        <f t="shared" si="9"/>
        <v>1704.6000000000001</v>
      </c>
      <c r="X28" s="35">
        <f t="shared" si="10"/>
        <v>4</v>
      </c>
      <c r="Y28" s="36">
        <f t="shared" si="11"/>
        <v>8</v>
      </c>
      <c r="Z28" s="37">
        <f t="shared" si="12"/>
        <v>0</v>
      </c>
      <c r="AA28" s="44">
        <f t="shared" si="13"/>
        <v>1674</v>
      </c>
      <c r="AB28" s="45">
        <f t="shared" si="14"/>
        <v>11</v>
      </c>
      <c r="AC28" s="45">
        <f t="shared" si="15"/>
        <v>16</v>
      </c>
      <c r="AD28" s="45">
        <f t="shared" si="16"/>
        <v>4</v>
      </c>
      <c r="AE28" s="45">
        <f t="shared" si="17"/>
        <v>1</v>
      </c>
      <c r="AF28" s="45">
        <f t="shared" si="18"/>
        <v>1</v>
      </c>
      <c r="AG28" s="41" t="str">
        <f t="shared" si="19"/>
        <v>11-04-01</v>
      </c>
      <c r="AH28" s="34"/>
      <c r="AI28" s="34"/>
      <c r="AJ28" s="34"/>
      <c r="AK28" s="34"/>
      <c r="AL28" s="38"/>
      <c r="AM28" s="34" t="e">
        <f t="shared" si="20"/>
        <v>#NUM!</v>
      </c>
      <c r="AN28" s="41">
        <f t="shared" si="21"/>
        <v>40634</v>
      </c>
      <c r="AO28" s="39" t="str">
        <f t="shared" si="22"/>
        <v>2028-12-31</v>
      </c>
      <c r="AP28" s="42"/>
      <c r="AQ28" s="71"/>
    </row>
    <row r="29" spans="1:43" ht="24.95" customHeight="1">
      <c r="B29" s="49" t="s">
        <v>162</v>
      </c>
      <c r="C29" s="50" t="s">
        <v>5</v>
      </c>
      <c r="D29" s="50">
        <v>7</v>
      </c>
      <c r="E29" s="50" t="s">
        <v>84</v>
      </c>
      <c r="F29" s="51">
        <v>24086</v>
      </c>
      <c r="G29" s="51">
        <v>34344</v>
      </c>
      <c r="H29" s="51">
        <v>39083</v>
      </c>
      <c r="I29" s="41">
        <f t="shared" si="0"/>
        <v>3134</v>
      </c>
      <c r="J29" s="65" t="s">
        <v>179</v>
      </c>
      <c r="K29" s="51"/>
      <c r="L29" s="51"/>
      <c r="M29" s="34" t="e">
        <f t="shared" si="1"/>
        <v>#NUM!</v>
      </c>
      <c r="N29" s="41">
        <f t="shared" si="2"/>
        <v>2531.1999999999998</v>
      </c>
      <c r="O29" s="31">
        <f t="shared" si="3"/>
        <v>6</v>
      </c>
      <c r="P29" s="32">
        <f t="shared" si="4"/>
        <v>11</v>
      </c>
      <c r="Q29" s="33">
        <f t="shared" si="5"/>
        <v>5</v>
      </c>
      <c r="R29" s="41">
        <f t="shared" si="6"/>
        <v>2501</v>
      </c>
      <c r="S29" s="43">
        <f t="shared" si="7"/>
        <v>7873</v>
      </c>
      <c r="T29" s="54"/>
      <c r="U29" s="54"/>
      <c r="V29" s="34" t="e">
        <f t="shared" si="8"/>
        <v>#NUM!</v>
      </c>
      <c r="W29" s="41">
        <f t="shared" si="9"/>
        <v>1580.6000000000001</v>
      </c>
      <c r="X29" s="35">
        <f t="shared" si="10"/>
        <v>4</v>
      </c>
      <c r="Y29" s="36">
        <f t="shared" si="11"/>
        <v>3</v>
      </c>
      <c r="Z29" s="37">
        <f t="shared" si="12"/>
        <v>28</v>
      </c>
      <c r="AA29" s="44">
        <f t="shared" si="13"/>
        <v>1549</v>
      </c>
      <c r="AB29" s="45">
        <f t="shared" si="14"/>
        <v>11</v>
      </c>
      <c r="AC29" s="45">
        <f t="shared" si="15"/>
        <v>15</v>
      </c>
      <c r="AD29" s="45">
        <f t="shared" si="16"/>
        <v>3</v>
      </c>
      <c r="AE29" s="45">
        <f t="shared" si="17"/>
        <v>33</v>
      </c>
      <c r="AF29" s="45">
        <f t="shared" si="18"/>
        <v>3</v>
      </c>
      <c r="AG29" s="41" t="str">
        <f t="shared" si="19"/>
        <v>11-03-03</v>
      </c>
      <c r="AH29" s="54"/>
      <c r="AI29" s="54"/>
      <c r="AJ29" s="54"/>
      <c r="AK29" s="54"/>
      <c r="AL29" s="63"/>
      <c r="AM29" s="34" t="e">
        <f t="shared" si="20"/>
        <v>#NUM!</v>
      </c>
      <c r="AN29" s="41">
        <f t="shared" si="21"/>
        <v>40605</v>
      </c>
      <c r="AO29" s="39" t="str">
        <f t="shared" si="22"/>
        <v>2025-12-31</v>
      </c>
      <c r="AP29" s="57"/>
      <c r="AQ29" s="20" t="s">
        <v>163</v>
      </c>
    </row>
    <row r="30" spans="1:43" s="7" customFormat="1" ht="24.95" customHeight="1">
      <c r="B30" s="46" t="s">
        <v>192</v>
      </c>
      <c r="C30" s="29" t="s">
        <v>5</v>
      </c>
      <c r="D30" s="29">
        <v>7</v>
      </c>
      <c r="E30" s="29" t="s">
        <v>9</v>
      </c>
      <c r="F30" s="30">
        <v>25683</v>
      </c>
      <c r="G30" s="30">
        <v>32556</v>
      </c>
      <c r="H30" s="30">
        <v>38929</v>
      </c>
      <c r="I30" s="41">
        <f t="shared" si="0"/>
        <v>3288</v>
      </c>
      <c r="J30" s="59"/>
      <c r="K30" s="30"/>
      <c r="L30" s="30"/>
      <c r="M30" s="34" t="e">
        <f t="shared" si="1"/>
        <v>#NUM!</v>
      </c>
      <c r="N30" s="41">
        <f t="shared" si="2"/>
        <v>2654.4</v>
      </c>
      <c r="O30" s="31">
        <f t="shared" si="3"/>
        <v>7</v>
      </c>
      <c r="P30" s="32">
        <f t="shared" si="4"/>
        <v>3</v>
      </c>
      <c r="Q30" s="33">
        <f t="shared" si="5"/>
        <v>7</v>
      </c>
      <c r="R30" s="41">
        <f t="shared" si="6"/>
        <v>2623</v>
      </c>
      <c r="S30" s="43">
        <f t="shared" si="7"/>
        <v>9662</v>
      </c>
      <c r="T30" s="34"/>
      <c r="U30" s="34"/>
      <c r="V30" s="34" t="e">
        <f t="shared" si="8"/>
        <v>#NUM!</v>
      </c>
      <c r="W30" s="41">
        <f t="shared" si="9"/>
        <v>1938.2</v>
      </c>
      <c r="X30" s="35">
        <f t="shared" si="10"/>
        <v>5</v>
      </c>
      <c r="Y30" s="36">
        <f t="shared" si="11"/>
        <v>3</v>
      </c>
      <c r="Z30" s="37">
        <f t="shared" si="12"/>
        <v>21</v>
      </c>
      <c r="AA30" s="44">
        <f t="shared" si="13"/>
        <v>1907</v>
      </c>
      <c r="AB30" s="45">
        <f t="shared" si="14"/>
        <v>12</v>
      </c>
      <c r="AC30" s="45">
        <f t="shared" si="15"/>
        <v>6</v>
      </c>
      <c r="AD30" s="45">
        <f t="shared" si="16"/>
        <v>6</v>
      </c>
      <c r="AE30" s="45">
        <f t="shared" si="17"/>
        <v>28</v>
      </c>
      <c r="AF30" s="45">
        <f t="shared" si="18"/>
        <v>28</v>
      </c>
      <c r="AG30" s="41" t="str">
        <f t="shared" si="19"/>
        <v>12-06-28</v>
      </c>
      <c r="AH30" s="34"/>
      <c r="AI30" s="34"/>
      <c r="AJ30" s="34"/>
      <c r="AK30" s="34">
        <v>41512</v>
      </c>
      <c r="AL30" s="34">
        <v>42006</v>
      </c>
      <c r="AM30" s="34">
        <f t="shared" si="20"/>
        <v>463</v>
      </c>
      <c r="AN30" s="41">
        <f t="shared" si="21"/>
        <v>40594</v>
      </c>
      <c r="AO30" s="39" t="str">
        <f t="shared" si="22"/>
        <v>2030-06-30</v>
      </c>
      <c r="AP30" s="42"/>
      <c r="AQ30" s="111"/>
    </row>
    <row r="31" spans="1:43" ht="24.95" customHeight="1">
      <c r="B31" s="49" t="s">
        <v>58</v>
      </c>
      <c r="C31" s="50" t="s">
        <v>5</v>
      </c>
      <c r="D31" s="50">
        <v>7</v>
      </c>
      <c r="E31" s="50" t="s">
        <v>85</v>
      </c>
      <c r="F31" s="51">
        <v>25841</v>
      </c>
      <c r="G31" s="51">
        <v>35151</v>
      </c>
      <c r="H31" s="51">
        <v>38898</v>
      </c>
      <c r="I31" s="41">
        <f t="shared" si="0"/>
        <v>3320</v>
      </c>
      <c r="J31" s="65"/>
      <c r="K31" s="51"/>
      <c r="L31" s="51"/>
      <c r="M31" s="34" t="e">
        <f t="shared" si="1"/>
        <v>#NUM!</v>
      </c>
      <c r="N31" s="41">
        <f t="shared" si="2"/>
        <v>2679.2</v>
      </c>
      <c r="O31" s="31">
        <f t="shared" si="3"/>
        <v>7</v>
      </c>
      <c r="P31" s="32">
        <f t="shared" si="4"/>
        <v>4</v>
      </c>
      <c r="Q31" s="33">
        <f t="shared" si="5"/>
        <v>2</v>
      </c>
      <c r="R31" s="41">
        <f t="shared" si="6"/>
        <v>2649</v>
      </c>
      <c r="S31" s="43">
        <f t="shared" si="7"/>
        <v>7064</v>
      </c>
      <c r="T31" s="54"/>
      <c r="U31" s="54"/>
      <c r="V31" s="34" t="e">
        <f t="shared" si="8"/>
        <v>#NUM!</v>
      </c>
      <c r="W31" s="41">
        <f t="shared" si="9"/>
        <v>1419.2</v>
      </c>
      <c r="X31" s="35">
        <f t="shared" si="10"/>
        <v>3</v>
      </c>
      <c r="Y31" s="36">
        <f t="shared" si="11"/>
        <v>10</v>
      </c>
      <c r="Z31" s="37">
        <f t="shared" si="12"/>
        <v>19</v>
      </c>
      <c r="AA31" s="44">
        <f t="shared" si="13"/>
        <v>1388</v>
      </c>
      <c r="AB31" s="45">
        <f t="shared" si="14"/>
        <v>11</v>
      </c>
      <c r="AC31" s="45">
        <f t="shared" si="15"/>
        <v>14</v>
      </c>
      <c r="AD31" s="45">
        <f t="shared" si="16"/>
        <v>2</v>
      </c>
      <c r="AE31" s="45">
        <f t="shared" si="17"/>
        <v>21</v>
      </c>
      <c r="AF31" s="45">
        <f t="shared" si="18"/>
        <v>21</v>
      </c>
      <c r="AG31" s="41" t="str">
        <f t="shared" si="19"/>
        <v>11-02-21</v>
      </c>
      <c r="AH31" s="54"/>
      <c r="AI31" s="54"/>
      <c r="AJ31" s="54"/>
      <c r="AK31" s="54"/>
      <c r="AL31" s="58"/>
      <c r="AM31" s="34" t="e">
        <f t="shared" si="20"/>
        <v>#NUM!</v>
      </c>
      <c r="AN31" s="41">
        <f t="shared" si="21"/>
        <v>40595</v>
      </c>
      <c r="AO31" s="39" t="str">
        <f t="shared" si="22"/>
        <v>2030-12-31</v>
      </c>
      <c r="AP31" s="57"/>
    </row>
    <row r="32" spans="1:43" ht="24.95" customHeight="1">
      <c r="B32" s="49" t="s">
        <v>46</v>
      </c>
      <c r="C32" s="50" t="s">
        <v>5</v>
      </c>
      <c r="D32" s="50">
        <v>7</v>
      </c>
      <c r="E32" s="50" t="s">
        <v>86</v>
      </c>
      <c r="F32" s="51">
        <v>22835</v>
      </c>
      <c r="G32" s="51">
        <v>34011</v>
      </c>
      <c r="H32" s="51">
        <v>39188</v>
      </c>
      <c r="I32" s="41">
        <f t="shared" si="0"/>
        <v>3028</v>
      </c>
      <c r="J32" s="65"/>
      <c r="K32" s="51"/>
      <c r="L32" s="51"/>
      <c r="M32" s="34" t="e">
        <f t="shared" si="1"/>
        <v>#NUM!</v>
      </c>
      <c r="N32" s="41">
        <f t="shared" si="2"/>
        <v>2447.1999999999998</v>
      </c>
      <c r="O32" s="31">
        <f t="shared" si="3"/>
        <v>6</v>
      </c>
      <c r="P32" s="32">
        <f t="shared" si="4"/>
        <v>8</v>
      </c>
      <c r="Q32" s="33">
        <f t="shared" si="5"/>
        <v>12</v>
      </c>
      <c r="R32" s="41">
        <f t="shared" si="6"/>
        <v>2416</v>
      </c>
      <c r="S32" s="43">
        <f t="shared" si="7"/>
        <v>8207</v>
      </c>
      <c r="T32" s="54"/>
      <c r="U32" s="54"/>
      <c r="V32" s="34" t="e">
        <f t="shared" si="8"/>
        <v>#NUM!</v>
      </c>
      <c r="W32" s="41">
        <f t="shared" si="9"/>
        <v>1647.2</v>
      </c>
      <c r="X32" s="35">
        <f t="shared" si="10"/>
        <v>4</v>
      </c>
      <c r="Y32" s="36">
        <f t="shared" si="11"/>
        <v>6</v>
      </c>
      <c r="Z32" s="37">
        <f t="shared" si="12"/>
        <v>4</v>
      </c>
      <c r="AA32" s="44">
        <f t="shared" si="13"/>
        <v>1617</v>
      </c>
      <c r="AB32" s="45">
        <f t="shared" si="14"/>
        <v>11</v>
      </c>
      <c r="AC32" s="45">
        <f t="shared" si="15"/>
        <v>14</v>
      </c>
      <c r="AD32" s="45">
        <f t="shared" si="16"/>
        <v>2</v>
      </c>
      <c r="AE32" s="45">
        <f t="shared" si="17"/>
        <v>16</v>
      </c>
      <c r="AF32" s="45">
        <f t="shared" si="18"/>
        <v>16</v>
      </c>
      <c r="AG32" s="41" t="str">
        <f t="shared" si="19"/>
        <v>11-02-16</v>
      </c>
      <c r="AH32" s="54"/>
      <c r="AI32" s="54"/>
      <c r="AJ32" s="54"/>
      <c r="AK32" s="54"/>
      <c r="AL32" s="58"/>
      <c r="AM32" s="34" t="e">
        <f t="shared" si="20"/>
        <v>#NUM!</v>
      </c>
      <c r="AN32" s="41">
        <f t="shared" si="21"/>
        <v>40590</v>
      </c>
      <c r="AO32" s="39" t="str">
        <f t="shared" si="22"/>
        <v>2022-12-31</v>
      </c>
      <c r="AP32" s="57"/>
    </row>
    <row r="33" spans="2:42" ht="24.95" customHeight="1">
      <c r="B33" s="49" t="s">
        <v>54</v>
      </c>
      <c r="C33" s="50" t="s">
        <v>5</v>
      </c>
      <c r="D33" s="50">
        <v>7</v>
      </c>
      <c r="E33" s="50" t="s">
        <v>87</v>
      </c>
      <c r="F33" s="51">
        <v>25485</v>
      </c>
      <c r="G33" s="51">
        <v>33390</v>
      </c>
      <c r="H33" s="51">
        <v>39365</v>
      </c>
      <c r="I33" s="41">
        <f t="shared" si="0"/>
        <v>2851</v>
      </c>
      <c r="J33" s="65"/>
      <c r="K33" s="51"/>
      <c r="L33" s="51"/>
      <c r="M33" s="34" t="e">
        <f t="shared" si="1"/>
        <v>#NUM!</v>
      </c>
      <c r="N33" s="41">
        <f t="shared" si="2"/>
        <v>2305.6</v>
      </c>
      <c r="O33" s="31">
        <f t="shared" si="3"/>
        <v>6</v>
      </c>
      <c r="P33" s="32">
        <f t="shared" si="4"/>
        <v>3</v>
      </c>
      <c r="Q33" s="33">
        <f t="shared" si="5"/>
        <v>23</v>
      </c>
      <c r="R33" s="41">
        <f t="shared" si="6"/>
        <v>2274</v>
      </c>
      <c r="S33" s="43">
        <f t="shared" si="7"/>
        <v>8827</v>
      </c>
      <c r="T33" s="54"/>
      <c r="U33" s="54"/>
      <c r="V33" s="34" t="e">
        <f t="shared" si="8"/>
        <v>#NUM!</v>
      </c>
      <c r="W33" s="41">
        <f t="shared" si="9"/>
        <v>1771.4</v>
      </c>
      <c r="X33" s="35">
        <f t="shared" si="10"/>
        <v>4</v>
      </c>
      <c r="Y33" s="36">
        <f t="shared" si="11"/>
        <v>10</v>
      </c>
      <c r="Z33" s="37">
        <f t="shared" si="12"/>
        <v>5</v>
      </c>
      <c r="AA33" s="44">
        <f t="shared" si="13"/>
        <v>1740</v>
      </c>
      <c r="AB33" s="45">
        <f t="shared" si="14"/>
        <v>11</v>
      </c>
      <c r="AC33" s="45">
        <f t="shared" si="15"/>
        <v>13</v>
      </c>
      <c r="AD33" s="45">
        <f t="shared" si="16"/>
        <v>1</v>
      </c>
      <c r="AE33" s="45">
        <f t="shared" si="17"/>
        <v>28</v>
      </c>
      <c r="AF33" s="45">
        <f t="shared" si="18"/>
        <v>28</v>
      </c>
      <c r="AG33" s="41" t="str">
        <f t="shared" si="19"/>
        <v>11-01-28</v>
      </c>
      <c r="AH33" s="54"/>
      <c r="AI33" s="54"/>
      <c r="AJ33" s="54"/>
      <c r="AK33" s="54"/>
      <c r="AL33" s="58"/>
      <c r="AM33" s="34" t="e">
        <f t="shared" si="20"/>
        <v>#NUM!</v>
      </c>
      <c r="AN33" s="41">
        <f t="shared" si="21"/>
        <v>40571</v>
      </c>
      <c r="AO33" s="39" t="str">
        <f t="shared" si="22"/>
        <v>2029-12-31</v>
      </c>
      <c r="AP33" s="57"/>
    </row>
    <row r="34" spans="2:42" ht="24.95" customHeight="1">
      <c r="B34" s="49" t="s">
        <v>57</v>
      </c>
      <c r="C34" s="50" t="s">
        <v>5</v>
      </c>
      <c r="D34" s="50">
        <v>7</v>
      </c>
      <c r="E34" s="50" t="s">
        <v>88</v>
      </c>
      <c r="F34" s="51">
        <v>26294</v>
      </c>
      <c r="G34" s="51">
        <v>34531</v>
      </c>
      <c r="H34" s="51">
        <v>39082</v>
      </c>
      <c r="I34" s="41">
        <f t="shared" si="0"/>
        <v>3135</v>
      </c>
      <c r="J34" s="65"/>
      <c r="K34" s="51"/>
      <c r="L34" s="51"/>
      <c r="M34" s="34" t="e">
        <f t="shared" si="1"/>
        <v>#NUM!</v>
      </c>
      <c r="N34" s="41">
        <f t="shared" si="2"/>
        <v>2532</v>
      </c>
      <c r="O34" s="31">
        <f t="shared" si="3"/>
        <v>6</v>
      </c>
      <c r="P34" s="32">
        <f t="shared" si="4"/>
        <v>11</v>
      </c>
      <c r="Q34" s="33">
        <f t="shared" si="5"/>
        <v>6</v>
      </c>
      <c r="R34" s="41">
        <f t="shared" si="6"/>
        <v>2502</v>
      </c>
      <c r="S34" s="43">
        <f t="shared" si="7"/>
        <v>7686</v>
      </c>
      <c r="T34" s="54"/>
      <c r="U34" s="54"/>
      <c r="V34" s="34" t="e">
        <f t="shared" si="8"/>
        <v>#NUM!</v>
      </c>
      <c r="W34" s="41">
        <f t="shared" si="9"/>
        <v>1543.2</v>
      </c>
      <c r="X34" s="35">
        <f t="shared" si="10"/>
        <v>4</v>
      </c>
      <c r="Y34" s="36">
        <f t="shared" si="11"/>
        <v>2</v>
      </c>
      <c r="Z34" s="37">
        <f t="shared" si="12"/>
        <v>22</v>
      </c>
      <c r="AA34" s="44">
        <f t="shared" si="13"/>
        <v>1514</v>
      </c>
      <c r="AB34" s="45">
        <f t="shared" si="14"/>
        <v>11</v>
      </c>
      <c r="AC34" s="45">
        <f t="shared" si="15"/>
        <v>13</v>
      </c>
      <c r="AD34" s="45">
        <f t="shared" si="16"/>
        <v>1</v>
      </c>
      <c r="AE34" s="45">
        <f t="shared" si="17"/>
        <v>28</v>
      </c>
      <c r="AF34" s="45">
        <f t="shared" si="18"/>
        <v>28</v>
      </c>
      <c r="AG34" s="41" t="str">
        <f t="shared" si="19"/>
        <v>11-01-28</v>
      </c>
      <c r="AH34" s="54"/>
      <c r="AI34" s="54"/>
      <c r="AJ34" s="54"/>
      <c r="AK34" s="54"/>
      <c r="AL34" s="58"/>
      <c r="AM34" s="34" t="e">
        <f t="shared" si="20"/>
        <v>#NUM!</v>
      </c>
      <c r="AN34" s="41">
        <f t="shared" si="21"/>
        <v>40571</v>
      </c>
      <c r="AO34" s="39" t="str">
        <f t="shared" si="22"/>
        <v>2031-12-31</v>
      </c>
      <c r="AP34" s="57"/>
    </row>
    <row r="161" spans="2:8" ht="21">
      <c r="B161" s="1" ph="1"/>
      <c r="C161" s="1" ph="1"/>
      <c r="D161" s="1" ph="1"/>
      <c r="E161" s="1" ph="1"/>
      <c r="F161" s="2" ph="1"/>
      <c r="G161" s="2" ph="1"/>
      <c r="H161" s="1" ph="1"/>
    </row>
  </sheetData>
  <mergeCells count="33">
    <mergeCell ref="G2:G4"/>
    <mergeCell ref="H2:H4"/>
    <mergeCell ref="I2:R2"/>
    <mergeCell ref="S2:AA2"/>
    <mergeCell ref="AB2:AF2"/>
    <mergeCell ref="T3:V3"/>
    <mergeCell ref="I3:I4"/>
    <mergeCell ref="J3:J4"/>
    <mergeCell ref="K3:M3"/>
    <mergeCell ref="N3:N4"/>
    <mergeCell ref="O3:Q3"/>
    <mergeCell ref="R3:R4"/>
    <mergeCell ref="S3:S4"/>
    <mergeCell ref="AB3:AB4"/>
    <mergeCell ref="AC3:AC4"/>
    <mergeCell ref="AD3:AD4"/>
    <mergeCell ref="B2:B4"/>
    <mergeCell ref="C2:C4"/>
    <mergeCell ref="D2:D4"/>
    <mergeCell ref="E2:E4"/>
    <mergeCell ref="F2:F4"/>
    <mergeCell ref="W3:W4"/>
    <mergeCell ref="X3:Z3"/>
    <mergeCell ref="AH3:AJ3"/>
    <mergeCell ref="AA3:AA4"/>
    <mergeCell ref="AG2:AG4"/>
    <mergeCell ref="AH2:AM2"/>
    <mergeCell ref="AN2:AN4"/>
    <mergeCell ref="AO2:AO4"/>
    <mergeCell ref="AP2:AP4"/>
    <mergeCell ref="AK3:AM3"/>
    <mergeCell ref="AE3:AE4"/>
    <mergeCell ref="AF3:AF4"/>
  </mergeCells>
  <phoneticPr fontId="1" type="noConversion"/>
  <printOptions horizontalCentered="1"/>
  <pageMargins left="0.19685039370078741" right="0.15748031496062992" top="0.39370078740157483" bottom="0.23622047244094491" header="0.27559055118110237" footer="0.15748031496062992"/>
  <pageSetup paperSize="9" scale="75" fitToHeight="0" orientation="landscape" cellComments="asDisplayed" r:id="rId1"/>
  <headerFooter alignWithMargins="0">
    <oddHeader>&amp;C&amp;"돋움,굵게"&amp;20우정직 공무원 명부(&amp;A)</oddHeader>
    <oddFooter>&amp;R&amp;N 페이지 중 &amp;P페이지</oddFooter>
  </headerFooter>
  <rowBreaks count="1" manualBreakCount="1">
    <brk id="28" max="41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268"/>
  <sheetViews>
    <sheetView showGridLines="0" view="pageBreakPreview" zoomScaleNormal="100" zoomScaleSheetLayoutView="100" workbookViewId="0">
      <pane xSplit="9" ySplit="4" topLeftCell="AH23" activePane="bottomRight" state="frozen"/>
      <selection activeCell="AO2" sqref="AO2:AO4"/>
      <selection pane="topRight" activeCell="AO2" sqref="AO2:AO4"/>
      <selection pane="bottomLeft" activeCell="AO2" sqref="AO2:AO4"/>
      <selection pane="bottomRight" activeCell="E32" sqref="E32"/>
    </sheetView>
  </sheetViews>
  <sheetFormatPr defaultRowHeight="12"/>
  <cols>
    <col min="1" max="1" width="3.109375" style="1" customWidth="1"/>
    <col min="2" max="2" width="7.109375" style="1" bestFit="1" customWidth="1"/>
    <col min="3" max="4" width="4.21875" style="1" bestFit="1" customWidth="1"/>
    <col min="5" max="5" width="6" style="1" customWidth="1"/>
    <col min="6" max="7" width="8.5546875" style="2" customWidth="1"/>
    <col min="8" max="9" width="8.5546875" style="1" customWidth="1"/>
    <col min="10" max="10" width="11.77734375" style="20" customWidth="1"/>
    <col min="11" max="12" width="8.5546875" style="1" customWidth="1"/>
    <col min="13" max="18" width="8.5546875" style="1" hidden="1" customWidth="1"/>
    <col min="19" max="19" width="8.5546875" style="1" customWidth="1"/>
    <col min="20" max="25" width="8.5546875" style="1" hidden="1" customWidth="1"/>
    <col min="26" max="27" width="8.44140625" style="5" hidden="1" customWidth="1"/>
    <col min="28" max="28" width="10.21875" style="1" hidden="1" customWidth="1"/>
    <col min="29" max="29" width="8.44140625" style="5" hidden="1" customWidth="1"/>
    <col min="30" max="32" width="8.88671875" style="1" hidden="1" customWidth="1"/>
    <col min="33" max="33" width="8.88671875" style="1" customWidth="1"/>
    <col min="34" max="35" width="8.88671875" style="1"/>
    <col min="36" max="36" width="0" style="1" hidden="1" customWidth="1"/>
    <col min="37" max="37" width="8.88671875" style="1"/>
    <col min="38" max="38" width="8.88671875" style="2"/>
    <col min="39" max="39" width="0" style="2" hidden="1" customWidth="1"/>
    <col min="40" max="40" width="8.88671875" style="2"/>
    <col min="41" max="41" width="10.33203125" style="1" customWidth="1"/>
    <col min="42" max="42" width="11" style="1" customWidth="1"/>
    <col min="43" max="43" width="17.77734375" style="20" customWidth="1"/>
    <col min="44" max="16384" width="8.88671875" style="1"/>
  </cols>
  <sheetData>
    <row r="1" spans="1:44" ht="12.75" thickBot="1">
      <c r="I1" s="3"/>
      <c r="J1" s="19"/>
      <c r="K1" s="3"/>
      <c r="L1" s="3"/>
      <c r="M1" s="3"/>
      <c r="N1" s="3"/>
      <c r="O1" s="3"/>
      <c r="P1" s="3"/>
      <c r="Q1" s="3"/>
      <c r="R1" s="3"/>
      <c r="Z1" s="1"/>
      <c r="AA1" s="1"/>
      <c r="AC1" s="1"/>
      <c r="AL1" s="25"/>
      <c r="AM1" s="25"/>
      <c r="AN1" s="27" t="s">
        <v>12</v>
      </c>
      <c r="AO1" s="3">
        <v>42247</v>
      </c>
      <c r="AP1" s="4"/>
    </row>
    <row r="2" spans="1:44" ht="24" customHeight="1">
      <c r="B2" s="179" t="s">
        <v>1</v>
      </c>
      <c r="C2" s="163" t="s">
        <v>4</v>
      </c>
      <c r="D2" s="163" t="s">
        <v>30</v>
      </c>
      <c r="E2" s="163" t="s">
        <v>6</v>
      </c>
      <c r="F2" s="163" t="s">
        <v>0</v>
      </c>
      <c r="G2" s="163" t="s">
        <v>7</v>
      </c>
      <c r="H2" s="163" t="s">
        <v>31</v>
      </c>
      <c r="I2" s="166" t="s">
        <v>32</v>
      </c>
      <c r="J2" s="167"/>
      <c r="K2" s="167"/>
      <c r="L2" s="167"/>
      <c r="M2" s="167"/>
      <c r="N2" s="167"/>
      <c r="O2" s="167"/>
      <c r="P2" s="167"/>
      <c r="Q2" s="167"/>
      <c r="R2" s="168"/>
      <c r="S2" s="175" t="s">
        <v>11</v>
      </c>
      <c r="T2" s="176"/>
      <c r="U2" s="176"/>
      <c r="V2" s="176"/>
      <c r="W2" s="176"/>
      <c r="X2" s="176"/>
      <c r="Y2" s="176"/>
      <c r="Z2" s="176"/>
      <c r="AA2" s="148"/>
      <c r="AB2" s="154" t="s">
        <v>20</v>
      </c>
      <c r="AC2" s="155"/>
      <c r="AD2" s="155"/>
      <c r="AE2" s="155"/>
      <c r="AF2" s="156"/>
      <c r="AG2" s="157" t="s">
        <v>19</v>
      </c>
      <c r="AH2" s="144" t="s">
        <v>17</v>
      </c>
      <c r="AI2" s="145"/>
      <c r="AJ2" s="145"/>
      <c r="AK2" s="145"/>
      <c r="AL2" s="145"/>
      <c r="AM2" s="146"/>
      <c r="AN2" s="136" t="s">
        <v>18</v>
      </c>
      <c r="AO2" s="148" t="s">
        <v>10</v>
      </c>
      <c r="AP2" s="151" t="s">
        <v>16</v>
      </c>
    </row>
    <row r="3" spans="1:44" ht="15.95" customHeight="1">
      <c r="B3" s="180"/>
      <c r="C3" s="164"/>
      <c r="D3" s="164"/>
      <c r="E3" s="164"/>
      <c r="F3" s="164"/>
      <c r="G3" s="164"/>
      <c r="H3" s="164"/>
      <c r="I3" s="139" t="s">
        <v>33</v>
      </c>
      <c r="J3" s="171" t="s">
        <v>181</v>
      </c>
      <c r="K3" s="172" t="s">
        <v>35</v>
      </c>
      <c r="L3" s="173"/>
      <c r="M3" s="174"/>
      <c r="N3" s="139" t="s">
        <v>29</v>
      </c>
      <c r="O3" s="160" t="s">
        <v>21</v>
      </c>
      <c r="P3" s="161"/>
      <c r="Q3" s="162"/>
      <c r="R3" s="139" t="s">
        <v>22</v>
      </c>
      <c r="S3" s="177" t="s">
        <v>11</v>
      </c>
      <c r="T3" s="169" t="s">
        <v>35</v>
      </c>
      <c r="U3" s="169"/>
      <c r="V3" s="169"/>
      <c r="W3" s="139" t="s">
        <v>29</v>
      </c>
      <c r="X3" s="160" t="s">
        <v>23</v>
      </c>
      <c r="Y3" s="161"/>
      <c r="Z3" s="162"/>
      <c r="AA3" s="139" t="s">
        <v>22</v>
      </c>
      <c r="AB3" s="139" t="s">
        <v>24</v>
      </c>
      <c r="AC3" s="139" t="s">
        <v>25</v>
      </c>
      <c r="AD3" s="139" t="s">
        <v>26</v>
      </c>
      <c r="AE3" s="139" t="s">
        <v>27</v>
      </c>
      <c r="AF3" s="139" t="s">
        <v>28</v>
      </c>
      <c r="AG3" s="158"/>
      <c r="AH3" s="141" t="s">
        <v>36</v>
      </c>
      <c r="AI3" s="142"/>
      <c r="AJ3" s="143"/>
      <c r="AK3" s="147" t="s">
        <v>37</v>
      </c>
      <c r="AL3" s="147"/>
      <c r="AM3" s="147"/>
      <c r="AN3" s="137"/>
      <c r="AO3" s="149"/>
      <c r="AP3" s="152"/>
    </row>
    <row r="4" spans="1:44" ht="15.95" customHeight="1" thickBot="1">
      <c r="B4" s="181"/>
      <c r="C4" s="165"/>
      <c r="D4" s="165"/>
      <c r="E4" s="165"/>
      <c r="F4" s="165"/>
      <c r="G4" s="165"/>
      <c r="H4" s="165"/>
      <c r="I4" s="170"/>
      <c r="J4" s="182"/>
      <c r="K4" s="21" t="s">
        <v>13</v>
      </c>
      <c r="L4" s="21" t="s">
        <v>14</v>
      </c>
      <c r="M4" s="21" t="s">
        <v>15</v>
      </c>
      <c r="N4" s="170"/>
      <c r="O4" s="6" t="s">
        <v>24</v>
      </c>
      <c r="P4" s="6" t="s">
        <v>26</v>
      </c>
      <c r="Q4" s="6" t="s">
        <v>28</v>
      </c>
      <c r="R4" s="170"/>
      <c r="S4" s="178"/>
      <c r="T4" s="120" t="s">
        <v>13</v>
      </c>
      <c r="U4" s="120" t="s">
        <v>14</v>
      </c>
      <c r="V4" s="120" t="s">
        <v>15</v>
      </c>
      <c r="W4" s="140"/>
      <c r="X4" s="121" t="s">
        <v>24</v>
      </c>
      <c r="Y4" s="121" t="s">
        <v>26</v>
      </c>
      <c r="Z4" s="121" t="s">
        <v>28</v>
      </c>
      <c r="AA4" s="140"/>
      <c r="AB4" s="140"/>
      <c r="AC4" s="140"/>
      <c r="AD4" s="140"/>
      <c r="AE4" s="140"/>
      <c r="AF4" s="140"/>
      <c r="AG4" s="159"/>
      <c r="AH4" s="24" t="s">
        <v>13</v>
      </c>
      <c r="AI4" s="24" t="s">
        <v>14</v>
      </c>
      <c r="AJ4" s="24" t="s">
        <v>15</v>
      </c>
      <c r="AK4" s="24" t="s">
        <v>13</v>
      </c>
      <c r="AL4" s="26" t="s">
        <v>14</v>
      </c>
      <c r="AM4" s="26" t="s">
        <v>15</v>
      </c>
      <c r="AN4" s="138"/>
      <c r="AO4" s="150"/>
      <c r="AP4" s="153"/>
    </row>
    <row r="5" spans="1:44" s="20" customFormat="1" ht="22.5" customHeight="1" thickTop="1">
      <c r="A5" s="7">
        <v>1</v>
      </c>
      <c r="B5" s="48" t="s">
        <v>153</v>
      </c>
      <c r="C5" s="8" t="s">
        <v>5</v>
      </c>
      <c r="D5" s="8">
        <v>8</v>
      </c>
      <c r="E5" s="8" t="s">
        <v>96</v>
      </c>
      <c r="F5" s="15">
        <v>22731</v>
      </c>
      <c r="G5" s="15">
        <v>38049</v>
      </c>
      <c r="H5" s="15">
        <v>40940</v>
      </c>
      <c r="I5" s="10">
        <f t="shared" ref="I5:I39" si="0">DATE(DATEDIF(H5,$AO$1,"y"),DATEDIF(H5,$AO$1,"ym"),DATEDIF(H5,$AO$1,"md"))</f>
        <v>1277</v>
      </c>
      <c r="J5" s="66"/>
      <c r="K5" s="15"/>
      <c r="L5" s="15"/>
      <c r="M5" s="15" t="e">
        <f t="shared" ref="M5:M39" si="1">DATE(DATEDIF(K5,L5,"y"),DATEDIF(K5,L5,"ym"),DATEDIF(K5,L5,"md"))</f>
        <v>#NUM!</v>
      </c>
      <c r="N5" s="10">
        <f t="shared" ref="N5:N39" si="2">(($AO$1-H5+1)*0.8)-(L5-K5+1)*0.8</f>
        <v>1045.6000000000001</v>
      </c>
      <c r="O5" s="11">
        <f t="shared" ref="O5:O10" si="3">YEAR(N5)+INT((MONTH(N5)-1+INT(DAY(N5)/IF(DAY(N5)=30,30,IF(DAY(N5)=31,31,30))))/12)-1900</f>
        <v>2</v>
      </c>
      <c r="P5" s="12">
        <f t="shared" ref="P5:P10" si="4">MOD((MONTH(N5)-1)+INT(DAY(N5)/IF(DAY(N5)=30,30,IF(DAY(N5)=31,31,30))),12)</f>
        <v>10</v>
      </c>
      <c r="Q5" s="13">
        <f t="shared" ref="Q5:Q10" si="5">MOD(DAY(N5),IF(DAY(N5)=30,30,IF(DAY(N5)=31,30,30)))</f>
        <v>10</v>
      </c>
      <c r="R5" s="10">
        <f t="shared" ref="R5:R39" si="6">DATE(O5,P5,Q5)</f>
        <v>1014</v>
      </c>
      <c r="S5" s="14">
        <f t="shared" ref="S5:S39" si="7">DATE(DATEDIF(G5,$AO$1,"y"),DATEDIF(G5,$AO$1,"ym"),DATEDIF(G5,$AO$1,"md"))</f>
        <v>4166</v>
      </c>
      <c r="T5" s="15"/>
      <c r="U5" s="15"/>
      <c r="V5" s="15" t="e">
        <f t="shared" ref="V5:V39" si="8">DATE(DATEDIF(T5,U5,"y"),DATEDIF(T5,U5,"ym"),DATEDIF(T5,U5,"md"))</f>
        <v>#NUM!</v>
      </c>
      <c r="W5" s="10">
        <f t="shared" ref="W5:W39" si="9">(($AO$1-G5+1)*0.2)-((U5-T5+1)*0.2)</f>
        <v>839.6</v>
      </c>
      <c r="X5" s="99">
        <f t="shared" ref="X5:X39" si="10">YEAR(W5)+INT((MONTH(W5)-1+INT(DAY(W5)/IF(DAY(W5)=30,30,IF(DAY(W5)=31,31,30))))/12)-1900</f>
        <v>2</v>
      </c>
      <c r="Y5" s="100">
        <f t="shared" ref="Y5:Y39" si="11">MOD((MONTH(W5)-1)+INT(DAY(W5)/IF(DAY(W5)=30,30,IF(DAY(W5)=31,31,30))),12)</f>
        <v>3</v>
      </c>
      <c r="Z5" s="101">
        <f t="shared" ref="Z5:Z39" si="12">MOD(DAY(W5),IF(DAY(W5)=30,30,IF(DAY(W5)=31,30,30)))</f>
        <v>18</v>
      </c>
      <c r="AA5" s="16">
        <f t="shared" ref="AA5:AA39" si="13">DATE(X5,Y5,Z5)</f>
        <v>808</v>
      </c>
      <c r="AB5" s="102">
        <f t="shared" ref="AB5:AB13" si="14">VALUE(IF(AC5&gt;=12,(X5+O5+1),(O5+X5)))</f>
        <v>5</v>
      </c>
      <c r="AC5" s="102">
        <f t="shared" ref="AC5:AC13" si="15">IF(AE5&gt;=60,(Y5+P5+2),IF(AE5&gt;=30,(Y5+P5+1),(Y5+P5)))</f>
        <v>13</v>
      </c>
      <c r="AD5" s="102">
        <f t="shared" ref="AD5:AD13" si="16">VALUE(IF(AC5&gt;=12,(AC5-12),AC5))</f>
        <v>1</v>
      </c>
      <c r="AE5" s="102">
        <f t="shared" ref="AE5:AE13" si="17">Z5+Q5</f>
        <v>28</v>
      </c>
      <c r="AF5" s="102">
        <f t="shared" ref="AF5:AF13" si="18">IF(AE5&gt;=30,MOD(AE5,30),AE5)</f>
        <v>28</v>
      </c>
      <c r="AG5" s="10" t="str">
        <f t="shared" ref="AG5:AG13" si="19">CONCATENATE(IF(AB5&gt;=10,AB5,"0"&amp;AB5),IF(AD5&gt;=10,"-"&amp;AD5,"-"&amp;"0"&amp;AD5),IF(AF5&gt;=10,"-"&amp;AF5,"-0"&amp;AF5))</f>
        <v>05-01-28</v>
      </c>
      <c r="AH5" s="15"/>
      <c r="AI5" s="15"/>
      <c r="AJ5" s="15" t="e">
        <f>DATE(DATEDIF(AH5,AI5,"y"),DATEDIF(AH5,AI5,"ym"),DATEDIF(AH5,AI5,"md"))</f>
        <v>#NUM!</v>
      </c>
      <c r="AK5" s="130"/>
      <c r="AL5" s="15"/>
      <c r="AM5" s="15" t="e">
        <f t="shared" ref="AM5:AM39" si="20">DATE(DATEDIF(AK5,AL5,"y"),DATEDIF(AK5,AL5,"ym"),DATEDIF(AK5,AL5,"md"))</f>
        <v>#NUM!</v>
      </c>
      <c r="AN5" s="10">
        <f t="shared" ref="AN5:AN13" si="21">IF(ISERROR(AG5+(AI5-AH5)-(AL5-AK5)),AG5,(AG5+(AI5-AH5)-(AL5-AK5)))</f>
        <v>38380</v>
      </c>
      <c r="AO5" s="103" t="str">
        <f t="shared" ref="AO5:AO14" si="22">CONCATENATE(TEXT(YEAR(F5)+60,"####"),"-",IF(MONTH(F5)&lt;=6,"06-30","12-31"))</f>
        <v>2022-06-30</v>
      </c>
      <c r="AP5" s="17" t="s">
        <v>34</v>
      </c>
      <c r="AQ5" s="97"/>
      <c r="AR5" s="1"/>
    </row>
    <row r="6" spans="1:44" s="20" customFormat="1" ht="22.5" customHeight="1">
      <c r="A6" s="7">
        <v>2</v>
      </c>
      <c r="B6" s="48" t="s">
        <v>157</v>
      </c>
      <c r="C6" s="8" t="s">
        <v>5</v>
      </c>
      <c r="D6" s="8">
        <v>8</v>
      </c>
      <c r="E6" s="8" t="s">
        <v>97</v>
      </c>
      <c r="F6" s="15">
        <v>29211</v>
      </c>
      <c r="G6" s="15">
        <v>38324</v>
      </c>
      <c r="H6" s="15">
        <v>40940</v>
      </c>
      <c r="I6" s="10">
        <f t="shared" si="0"/>
        <v>1277</v>
      </c>
      <c r="J6" s="66"/>
      <c r="K6" s="15"/>
      <c r="L6" s="15"/>
      <c r="M6" s="15" t="e">
        <f t="shared" si="1"/>
        <v>#NUM!</v>
      </c>
      <c r="N6" s="10">
        <f t="shared" si="2"/>
        <v>1045.6000000000001</v>
      </c>
      <c r="O6" s="11">
        <f t="shared" si="3"/>
        <v>2</v>
      </c>
      <c r="P6" s="12">
        <f t="shared" si="4"/>
        <v>10</v>
      </c>
      <c r="Q6" s="13">
        <f t="shared" si="5"/>
        <v>10</v>
      </c>
      <c r="R6" s="10">
        <f t="shared" si="6"/>
        <v>1014</v>
      </c>
      <c r="S6" s="14">
        <f t="shared" si="7"/>
        <v>3893</v>
      </c>
      <c r="T6" s="15"/>
      <c r="U6" s="15"/>
      <c r="V6" s="15" t="e">
        <f t="shared" si="8"/>
        <v>#NUM!</v>
      </c>
      <c r="W6" s="10">
        <f t="shared" si="9"/>
        <v>784.6</v>
      </c>
      <c r="X6" s="99">
        <f t="shared" si="10"/>
        <v>2</v>
      </c>
      <c r="Y6" s="100">
        <f t="shared" si="11"/>
        <v>1</v>
      </c>
      <c r="Z6" s="101">
        <f t="shared" si="12"/>
        <v>22</v>
      </c>
      <c r="AA6" s="16">
        <f t="shared" si="13"/>
        <v>753</v>
      </c>
      <c r="AB6" s="102">
        <f t="shared" si="14"/>
        <v>5</v>
      </c>
      <c r="AC6" s="102">
        <f t="shared" si="15"/>
        <v>12</v>
      </c>
      <c r="AD6" s="102">
        <f t="shared" si="16"/>
        <v>0</v>
      </c>
      <c r="AE6" s="102">
        <f t="shared" si="17"/>
        <v>32</v>
      </c>
      <c r="AF6" s="102">
        <f t="shared" si="18"/>
        <v>2</v>
      </c>
      <c r="AG6" s="10" t="str">
        <f t="shared" si="19"/>
        <v>05-00-02</v>
      </c>
      <c r="AH6" s="15"/>
      <c r="AI6" s="15"/>
      <c r="AJ6" s="15"/>
      <c r="AK6" s="15"/>
      <c r="AL6" s="15"/>
      <c r="AM6" s="15" t="e">
        <f t="shared" si="20"/>
        <v>#NUM!</v>
      </c>
      <c r="AN6" s="10" t="str">
        <f t="shared" si="21"/>
        <v>05-00-02</v>
      </c>
      <c r="AO6" s="103" t="str">
        <f t="shared" si="22"/>
        <v>2039-12-31</v>
      </c>
      <c r="AP6" s="17" t="s">
        <v>34</v>
      </c>
      <c r="AQ6" s="97"/>
      <c r="AR6" s="1"/>
    </row>
    <row r="7" spans="1:44" s="20" customFormat="1" ht="22.5" customHeight="1">
      <c r="A7" s="7">
        <v>3</v>
      </c>
      <c r="B7" s="48" t="s">
        <v>154</v>
      </c>
      <c r="C7" s="8" t="s">
        <v>5</v>
      </c>
      <c r="D7" s="8">
        <v>8</v>
      </c>
      <c r="E7" s="8" t="s">
        <v>98</v>
      </c>
      <c r="F7" s="15">
        <v>28279</v>
      </c>
      <c r="G7" s="15">
        <v>38049</v>
      </c>
      <c r="H7" s="15">
        <v>41019</v>
      </c>
      <c r="I7" s="10">
        <f t="shared" si="0"/>
        <v>1197</v>
      </c>
      <c r="J7" s="66"/>
      <c r="K7" s="15"/>
      <c r="L7" s="15"/>
      <c r="M7" s="15" t="e">
        <f t="shared" si="1"/>
        <v>#NUM!</v>
      </c>
      <c r="N7" s="10">
        <f t="shared" si="2"/>
        <v>982.40000000000009</v>
      </c>
      <c r="O7" s="11">
        <f t="shared" si="3"/>
        <v>2</v>
      </c>
      <c r="P7" s="12">
        <f t="shared" si="4"/>
        <v>8</v>
      </c>
      <c r="Q7" s="13">
        <f t="shared" si="5"/>
        <v>8</v>
      </c>
      <c r="R7" s="10">
        <f t="shared" si="6"/>
        <v>951</v>
      </c>
      <c r="S7" s="14">
        <f t="shared" si="7"/>
        <v>4166</v>
      </c>
      <c r="T7" s="15"/>
      <c r="U7" s="15"/>
      <c r="V7" s="15" t="e">
        <f t="shared" si="8"/>
        <v>#NUM!</v>
      </c>
      <c r="W7" s="10">
        <f t="shared" si="9"/>
        <v>839.6</v>
      </c>
      <c r="X7" s="99">
        <f t="shared" si="10"/>
        <v>2</v>
      </c>
      <c r="Y7" s="100">
        <f t="shared" si="11"/>
        <v>3</v>
      </c>
      <c r="Z7" s="101">
        <f t="shared" si="12"/>
        <v>18</v>
      </c>
      <c r="AA7" s="16">
        <f t="shared" si="13"/>
        <v>808</v>
      </c>
      <c r="AB7" s="102">
        <f t="shared" si="14"/>
        <v>4</v>
      </c>
      <c r="AC7" s="102">
        <f t="shared" si="15"/>
        <v>11</v>
      </c>
      <c r="AD7" s="102">
        <f t="shared" si="16"/>
        <v>11</v>
      </c>
      <c r="AE7" s="102">
        <f t="shared" si="17"/>
        <v>26</v>
      </c>
      <c r="AF7" s="102">
        <f t="shared" si="18"/>
        <v>26</v>
      </c>
      <c r="AG7" s="10" t="str">
        <f t="shared" si="19"/>
        <v>04-11-26</v>
      </c>
      <c r="AH7" s="15"/>
      <c r="AI7" s="15"/>
      <c r="AJ7" s="15"/>
      <c r="AK7" s="15"/>
      <c r="AL7" s="15"/>
      <c r="AM7" s="15" t="e">
        <f t="shared" si="20"/>
        <v>#NUM!</v>
      </c>
      <c r="AN7" s="10">
        <f t="shared" si="21"/>
        <v>38317</v>
      </c>
      <c r="AO7" s="103" t="str">
        <f t="shared" si="22"/>
        <v>2037-06-30</v>
      </c>
      <c r="AP7" s="17" t="s">
        <v>34</v>
      </c>
      <c r="AR7" s="1"/>
    </row>
    <row r="8" spans="1:44" s="20" customFormat="1" ht="22.5" customHeight="1">
      <c r="A8" s="7">
        <v>4</v>
      </c>
      <c r="B8" s="48" t="s">
        <v>153</v>
      </c>
      <c r="C8" s="8" t="s">
        <v>5</v>
      </c>
      <c r="D8" s="8">
        <v>8</v>
      </c>
      <c r="E8" s="8" t="s">
        <v>99</v>
      </c>
      <c r="F8" s="15">
        <v>24101</v>
      </c>
      <c r="G8" s="15">
        <v>38049</v>
      </c>
      <c r="H8" s="15">
        <v>41019</v>
      </c>
      <c r="I8" s="10">
        <f t="shared" si="0"/>
        <v>1197</v>
      </c>
      <c r="J8" s="66"/>
      <c r="K8" s="15"/>
      <c r="L8" s="15"/>
      <c r="M8" s="15" t="e">
        <f t="shared" si="1"/>
        <v>#NUM!</v>
      </c>
      <c r="N8" s="10">
        <f t="shared" si="2"/>
        <v>982.40000000000009</v>
      </c>
      <c r="O8" s="11">
        <f t="shared" si="3"/>
        <v>2</v>
      </c>
      <c r="P8" s="12">
        <f t="shared" si="4"/>
        <v>8</v>
      </c>
      <c r="Q8" s="13">
        <f t="shared" si="5"/>
        <v>8</v>
      </c>
      <c r="R8" s="10">
        <f t="shared" si="6"/>
        <v>951</v>
      </c>
      <c r="S8" s="14">
        <f t="shared" si="7"/>
        <v>4166</v>
      </c>
      <c r="T8" s="15"/>
      <c r="U8" s="15"/>
      <c r="V8" s="15" t="e">
        <f t="shared" si="8"/>
        <v>#NUM!</v>
      </c>
      <c r="W8" s="10">
        <f t="shared" si="9"/>
        <v>839.6</v>
      </c>
      <c r="X8" s="99">
        <f t="shared" si="10"/>
        <v>2</v>
      </c>
      <c r="Y8" s="100">
        <f t="shared" si="11"/>
        <v>3</v>
      </c>
      <c r="Z8" s="101">
        <f t="shared" si="12"/>
        <v>18</v>
      </c>
      <c r="AA8" s="16">
        <f t="shared" si="13"/>
        <v>808</v>
      </c>
      <c r="AB8" s="102">
        <f t="shared" si="14"/>
        <v>4</v>
      </c>
      <c r="AC8" s="102">
        <f t="shared" si="15"/>
        <v>11</v>
      </c>
      <c r="AD8" s="102">
        <f t="shared" si="16"/>
        <v>11</v>
      </c>
      <c r="AE8" s="102">
        <f t="shared" si="17"/>
        <v>26</v>
      </c>
      <c r="AF8" s="102">
        <f t="shared" si="18"/>
        <v>26</v>
      </c>
      <c r="AG8" s="10" t="str">
        <f t="shared" si="19"/>
        <v>04-11-26</v>
      </c>
      <c r="AH8" s="15"/>
      <c r="AI8" s="15"/>
      <c r="AJ8" s="15"/>
      <c r="AK8" s="15"/>
      <c r="AL8" s="15"/>
      <c r="AM8" s="15" t="e">
        <f t="shared" si="20"/>
        <v>#NUM!</v>
      </c>
      <c r="AN8" s="10">
        <f t="shared" si="21"/>
        <v>38317</v>
      </c>
      <c r="AO8" s="103" t="str">
        <f t="shared" si="22"/>
        <v>2025-12-31</v>
      </c>
      <c r="AP8" s="17" t="s">
        <v>195</v>
      </c>
      <c r="AR8" s="1"/>
    </row>
    <row r="9" spans="1:44" s="113" customFormat="1" ht="22.5" customHeight="1">
      <c r="A9" s="7">
        <v>5</v>
      </c>
      <c r="B9" s="72" t="s">
        <v>50</v>
      </c>
      <c r="C9" s="98" t="s">
        <v>5</v>
      </c>
      <c r="D9" s="98">
        <v>8</v>
      </c>
      <c r="E9" s="118" t="s">
        <v>94</v>
      </c>
      <c r="F9" s="119">
        <v>24818</v>
      </c>
      <c r="G9" s="119">
        <v>35287</v>
      </c>
      <c r="H9" s="119">
        <v>39639</v>
      </c>
      <c r="I9" s="10">
        <f t="shared" si="0"/>
        <v>2578</v>
      </c>
      <c r="J9" s="66" t="s">
        <v>187</v>
      </c>
      <c r="K9" s="119">
        <v>41426</v>
      </c>
      <c r="L9" s="119">
        <v>41925</v>
      </c>
      <c r="M9" s="14">
        <f t="shared" si="1"/>
        <v>468</v>
      </c>
      <c r="N9" s="10">
        <f t="shared" si="2"/>
        <v>1687.2000000000003</v>
      </c>
      <c r="O9" s="11">
        <f t="shared" si="3"/>
        <v>4</v>
      </c>
      <c r="P9" s="12">
        <f t="shared" si="4"/>
        <v>7</v>
      </c>
      <c r="Q9" s="13">
        <f t="shared" si="5"/>
        <v>13</v>
      </c>
      <c r="R9" s="10">
        <f t="shared" si="6"/>
        <v>1656</v>
      </c>
      <c r="S9" s="14">
        <f t="shared" si="7"/>
        <v>6930</v>
      </c>
      <c r="T9" s="119">
        <v>41426</v>
      </c>
      <c r="U9" s="119">
        <v>41925</v>
      </c>
      <c r="V9" s="14">
        <f t="shared" si="8"/>
        <v>468</v>
      </c>
      <c r="W9" s="10">
        <f t="shared" si="9"/>
        <v>1292.2</v>
      </c>
      <c r="X9" s="99">
        <f t="shared" si="10"/>
        <v>3</v>
      </c>
      <c r="Y9" s="100">
        <f t="shared" si="11"/>
        <v>6</v>
      </c>
      <c r="Z9" s="101">
        <f t="shared" si="12"/>
        <v>15</v>
      </c>
      <c r="AA9" s="16">
        <f t="shared" si="13"/>
        <v>1262</v>
      </c>
      <c r="AB9" s="102">
        <f t="shared" si="14"/>
        <v>8</v>
      </c>
      <c r="AC9" s="102">
        <f t="shared" si="15"/>
        <v>13</v>
      </c>
      <c r="AD9" s="102">
        <f t="shared" si="16"/>
        <v>1</v>
      </c>
      <c r="AE9" s="102">
        <f t="shared" si="17"/>
        <v>28</v>
      </c>
      <c r="AF9" s="102">
        <f t="shared" si="18"/>
        <v>28</v>
      </c>
      <c r="AG9" s="10" t="str">
        <f t="shared" si="19"/>
        <v>08-01-28</v>
      </c>
      <c r="AH9" s="119"/>
      <c r="AI9" s="119"/>
      <c r="AJ9" s="14" t="e">
        <f>DATE(DATEDIF(AH9,AI9,"y"),DATEDIF(AH9,AI9,"ym"),DATEDIF(AH9,AI9,"md"))</f>
        <v>#NUM!</v>
      </c>
      <c r="AK9" s="119">
        <v>38078</v>
      </c>
      <c r="AL9" s="119">
        <v>39290</v>
      </c>
      <c r="AM9" s="14">
        <f t="shared" si="20"/>
        <v>1181</v>
      </c>
      <c r="AN9" s="10">
        <f t="shared" si="21"/>
        <v>38263</v>
      </c>
      <c r="AO9" s="103" t="str">
        <f t="shared" si="22"/>
        <v>2027-12-31</v>
      </c>
      <c r="AP9" s="17" t="s">
        <v>34</v>
      </c>
      <c r="AQ9" s="75"/>
      <c r="AR9" s="7"/>
    </row>
    <row r="10" spans="1:44" s="113" customFormat="1" ht="22.5" customHeight="1">
      <c r="A10" s="7">
        <v>6</v>
      </c>
      <c r="B10" s="48" t="s">
        <v>157</v>
      </c>
      <c r="C10" s="8" t="s">
        <v>5</v>
      </c>
      <c r="D10" s="8">
        <v>8</v>
      </c>
      <c r="E10" s="8" t="s">
        <v>100</v>
      </c>
      <c r="F10" s="15">
        <v>28588</v>
      </c>
      <c r="G10" s="15">
        <v>38324</v>
      </c>
      <c r="H10" s="15">
        <v>41019</v>
      </c>
      <c r="I10" s="10">
        <f t="shared" si="0"/>
        <v>1197</v>
      </c>
      <c r="J10" s="66"/>
      <c r="K10" s="15"/>
      <c r="L10" s="15"/>
      <c r="M10" s="15" t="e">
        <f t="shared" si="1"/>
        <v>#NUM!</v>
      </c>
      <c r="N10" s="10">
        <f t="shared" si="2"/>
        <v>982.40000000000009</v>
      </c>
      <c r="O10" s="11">
        <f t="shared" si="3"/>
        <v>2</v>
      </c>
      <c r="P10" s="12">
        <f t="shared" si="4"/>
        <v>8</v>
      </c>
      <c r="Q10" s="13">
        <f t="shared" si="5"/>
        <v>8</v>
      </c>
      <c r="R10" s="10">
        <f t="shared" si="6"/>
        <v>951</v>
      </c>
      <c r="S10" s="14">
        <f t="shared" si="7"/>
        <v>3893</v>
      </c>
      <c r="T10" s="15"/>
      <c r="U10" s="15"/>
      <c r="V10" s="15" t="e">
        <f t="shared" si="8"/>
        <v>#NUM!</v>
      </c>
      <c r="W10" s="10">
        <f t="shared" si="9"/>
        <v>784.6</v>
      </c>
      <c r="X10" s="99">
        <f t="shared" si="10"/>
        <v>2</v>
      </c>
      <c r="Y10" s="100">
        <f t="shared" si="11"/>
        <v>1</v>
      </c>
      <c r="Z10" s="101">
        <f t="shared" si="12"/>
        <v>22</v>
      </c>
      <c r="AA10" s="16">
        <f t="shared" si="13"/>
        <v>753</v>
      </c>
      <c r="AB10" s="102">
        <f t="shared" si="14"/>
        <v>4</v>
      </c>
      <c r="AC10" s="102">
        <f t="shared" si="15"/>
        <v>10</v>
      </c>
      <c r="AD10" s="102">
        <f t="shared" si="16"/>
        <v>10</v>
      </c>
      <c r="AE10" s="102">
        <f t="shared" si="17"/>
        <v>30</v>
      </c>
      <c r="AF10" s="102">
        <f t="shared" si="18"/>
        <v>0</v>
      </c>
      <c r="AG10" s="10" t="str">
        <f t="shared" si="19"/>
        <v>04-10-00</v>
      </c>
      <c r="AH10" s="15"/>
      <c r="AI10" s="15"/>
      <c r="AJ10" s="15"/>
      <c r="AK10" s="15"/>
      <c r="AL10" s="15"/>
      <c r="AM10" s="15" t="e">
        <f t="shared" si="20"/>
        <v>#NUM!</v>
      </c>
      <c r="AN10" s="10" t="str">
        <f t="shared" si="21"/>
        <v>04-10-00</v>
      </c>
      <c r="AO10" s="103" t="str">
        <f t="shared" si="22"/>
        <v>2038-06-30</v>
      </c>
      <c r="AP10" s="17" t="s">
        <v>195</v>
      </c>
      <c r="AR10" s="7"/>
    </row>
    <row r="11" spans="1:44" s="20" customFormat="1" ht="22.5" customHeight="1">
      <c r="A11" s="7">
        <v>7</v>
      </c>
      <c r="B11" s="48" t="s">
        <v>154</v>
      </c>
      <c r="C11" s="8" t="s">
        <v>5</v>
      </c>
      <c r="D11" s="8">
        <v>8</v>
      </c>
      <c r="E11" s="8" t="s">
        <v>102</v>
      </c>
      <c r="F11" s="15">
        <v>25922</v>
      </c>
      <c r="G11" s="15">
        <v>38330</v>
      </c>
      <c r="H11" s="15">
        <v>41019</v>
      </c>
      <c r="I11" s="10">
        <f t="shared" si="0"/>
        <v>1197</v>
      </c>
      <c r="J11" s="66"/>
      <c r="K11" s="15"/>
      <c r="L11" s="15"/>
      <c r="M11" s="15" t="e">
        <f t="shared" si="1"/>
        <v>#NUM!</v>
      </c>
      <c r="N11" s="10">
        <f t="shared" si="2"/>
        <v>982.40000000000009</v>
      </c>
      <c r="O11" s="11">
        <f t="shared" ref="O11:O16" si="23">YEAR(N11)+INT((MONTH(N11)-1+INT(DAY(N11)/IF(DAY(N11)=30,30,IF(DAY(N11)=31,31,30))))/12)-1900</f>
        <v>2</v>
      </c>
      <c r="P11" s="12">
        <f t="shared" ref="P11:P16" si="24">MOD((MONTH(N11)-1)+INT(DAY(N11)/IF(DAY(N11)=30,30,IF(DAY(N11)=31,31,30))),12)</f>
        <v>8</v>
      </c>
      <c r="Q11" s="13">
        <f t="shared" ref="Q11:Q16" si="25">MOD(DAY(N11),IF(DAY(N11)=30,30,IF(DAY(N11)=31,30,30)))</f>
        <v>8</v>
      </c>
      <c r="R11" s="10">
        <f t="shared" si="6"/>
        <v>951</v>
      </c>
      <c r="S11" s="14">
        <f t="shared" si="7"/>
        <v>3887</v>
      </c>
      <c r="T11" s="15"/>
      <c r="U11" s="15"/>
      <c r="V11" s="15" t="e">
        <f t="shared" si="8"/>
        <v>#NUM!</v>
      </c>
      <c r="W11" s="10">
        <f t="shared" si="9"/>
        <v>783.4</v>
      </c>
      <c r="X11" s="99">
        <f t="shared" si="10"/>
        <v>2</v>
      </c>
      <c r="Y11" s="100">
        <f t="shared" si="11"/>
        <v>1</v>
      </c>
      <c r="Z11" s="101">
        <f t="shared" si="12"/>
        <v>21</v>
      </c>
      <c r="AA11" s="16">
        <f t="shared" si="13"/>
        <v>752</v>
      </c>
      <c r="AB11" s="102">
        <f t="shared" si="14"/>
        <v>4</v>
      </c>
      <c r="AC11" s="102">
        <f t="shared" si="15"/>
        <v>9</v>
      </c>
      <c r="AD11" s="102">
        <f t="shared" si="16"/>
        <v>9</v>
      </c>
      <c r="AE11" s="102">
        <f t="shared" si="17"/>
        <v>29</v>
      </c>
      <c r="AF11" s="102">
        <f t="shared" si="18"/>
        <v>29</v>
      </c>
      <c r="AG11" s="10" t="str">
        <f t="shared" si="19"/>
        <v>04-09-29</v>
      </c>
      <c r="AH11" s="15"/>
      <c r="AI11" s="15"/>
      <c r="AJ11" s="15"/>
      <c r="AK11" s="15"/>
      <c r="AL11" s="15"/>
      <c r="AM11" s="15" t="e">
        <f t="shared" si="20"/>
        <v>#NUM!</v>
      </c>
      <c r="AN11" s="10">
        <f t="shared" si="21"/>
        <v>38259</v>
      </c>
      <c r="AO11" s="103" t="str">
        <f t="shared" si="22"/>
        <v>2030-12-31</v>
      </c>
      <c r="AP11" s="17" t="s">
        <v>195</v>
      </c>
      <c r="AR11" s="1"/>
    </row>
    <row r="12" spans="1:44" s="20" customFormat="1" ht="22.5" customHeight="1">
      <c r="A12" s="7">
        <v>8</v>
      </c>
      <c r="B12" s="48" t="s">
        <v>57</v>
      </c>
      <c r="C12" s="8" t="s">
        <v>5</v>
      </c>
      <c r="D12" s="8">
        <v>8</v>
      </c>
      <c r="E12" s="8" t="s">
        <v>103</v>
      </c>
      <c r="F12" s="15">
        <v>24700</v>
      </c>
      <c r="G12" s="15">
        <v>38322</v>
      </c>
      <c r="H12" s="15">
        <v>41023</v>
      </c>
      <c r="I12" s="10">
        <f t="shared" si="0"/>
        <v>1193</v>
      </c>
      <c r="J12" s="66"/>
      <c r="K12" s="15"/>
      <c r="L12" s="15"/>
      <c r="M12" s="15" t="e">
        <f t="shared" si="1"/>
        <v>#NUM!</v>
      </c>
      <c r="N12" s="10">
        <f t="shared" si="2"/>
        <v>979.2</v>
      </c>
      <c r="O12" s="11">
        <f t="shared" si="23"/>
        <v>2</v>
      </c>
      <c r="P12" s="12">
        <f t="shared" si="24"/>
        <v>8</v>
      </c>
      <c r="Q12" s="13">
        <f t="shared" si="25"/>
        <v>5</v>
      </c>
      <c r="R12" s="10">
        <f t="shared" si="6"/>
        <v>948</v>
      </c>
      <c r="S12" s="14">
        <f t="shared" si="7"/>
        <v>3895</v>
      </c>
      <c r="T12" s="15"/>
      <c r="U12" s="15"/>
      <c r="V12" s="15" t="e">
        <f t="shared" si="8"/>
        <v>#NUM!</v>
      </c>
      <c r="W12" s="10">
        <f t="shared" si="9"/>
        <v>785</v>
      </c>
      <c r="X12" s="99">
        <f t="shared" si="10"/>
        <v>2</v>
      </c>
      <c r="Y12" s="100">
        <f t="shared" si="11"/>
        <v>1</v>
      </c>
      <c r="Z12" s="101">
        <f t="shared" si="12"/>
        <v>23</v>
      </c>
      <c r="AA12" s="16">
        <f t="shared" si="13"/>
        <v>754</v>
      </c>
      <c r="AB12" s="102">
        <f t="shared" si="14"/>
        <v>4</v>
      </c>
      <c r="AC12" s="102">
        <f t="shared" si="15"/>
        <v>9</v>
      </c>
      <c r="AD12" s="102">
        <f t="shared" si="16"/>
        <v>9</v>
      </c>
      <c r="AE12" s="102">
        <f t="shared" si="17"/>
        <v>28</v>
      </c>
      <c r="AF12" s="102">
        <f t="shared" si="18"/>
        <v>28</v>
      </c>
      <c r="AG12" s="10" t="str">
        <f t="shared" si="19"/>
        <v>04-09-28</v>
      </c>
      <c r="AH12" s="15"/>
      <c r="AI12" s="15"/>
      <c r="AJ12" s="15"/>
      <c r="AK12" s="15"/>
      <c r="AL12" s="15"/>
      <c r="AM12" s="15" t="e">
        <f t="shared" si="20"/>
        <v>#NUM!</v>
      </c>
      <c r="AN12" s="10">
        <f t="shared" si="21"/>
        <v>38258</v>
      </c>
      <c r="AO12" s="103" t="str">
        <f t="shared" si="22"/>
        <v>2027-12-31</v>
      </c>
      <c r="AP12" s="17" t="s">
        <v>34</v>
      </c>
      <c r="AR12" s="1"/>
    </row>
    <row r="13" spans="1:44" s="20" customFormat="1" ht="22.5" customHeight="1">
      <c r="A13" s="7">
        <v>9</v>
      </c>
      <c r="B13" s="48" t="s">
        <v>3</v>
      </c>
      <c r="C13" s="8" t="s">
        <v>5</v>
      </c>
      <c r="D13" s="8">
        <v>8</v>
      </c>
      <c r="E13" s="8" t="s">
        <v>104</v>
      </c>
      <c r="F13" s="15">
        <v>27498</v>
      </c>
      <c r="G13" s="15">
        <v>38328</v>
      </c>
      <c r="H13" s="15">
        <v>41022</v>
      </c>
      <c r="I13" s="10">
        <f t="shared" si="0"/>
        <v>1194</v>
      </c>
      <c r="J13" s="66"/>
      <c r="K13" s="15"/>
      <c r="L13" s="15"/>
      <c r="M13" s="15" t="e">
        <f t="shared" si="1"/>
        <v>#NUM!</v>
      </c>
      <c r="N13" s="10">
        <f t="shared" si="2"/>
        <v>980.00000000000011</v>
      </c>
      <c r="O13" s="11">
        <f t="shared" si="23"/>
        <v>2</v>
      </c>
      <c r="P13" s="12">
        <f t="shared" si="24"/>
        <v>8</v>
      </c>
      <c r="Q13" s="13">
        <f t="shared" si="25"/>
        <v>6</v>
      </c>
      <c r="R13" s="10">
        <f t="shared" si="6"/>
        <v>949</v>
      </c>
      <c r="S13" s="14">
        <f t="shared" si="7"/>
        <v>3889</v>
      </c>
      <c r="T13" s="15"/>
      <c r="U13" s="15"/>
      <c r="V13" s="15" t="e">
        <f t="shared" si="8"/>
        <v>#NUM!</v>
      </c>
      <c r="W13" s="10">
        <f t="shared" si="9"/>
        <v>783.8</v>
      </c>
      <c r="X13" s="99">
        <f t="shared" si="10"/>
        <v>2</v>
      </c>
      <c r="Y13" s="100">
        <f t="shared" si="11"/>
        <v>1</v>
      </c>
      <c r="Z13" s="101">
        <f t="shared" si="12"/>
        <v>21</v>
      </c>
      <c r="AA13" s="16">
        <f t="shared" si="13"/>
        <v>752</v>
      </c>
      <c r="AB13" s="102">
        <f t="shared" si="14"/>
        <v>4</v>
      </c>
      <c r="AC13" s="102">
        <f t="shared" si="15"/>
        <v>9</v>
      </c>
      <c r="AD13" s="102">
        <f t="shared" si="16"/>
        <v>9</v>
      </c>
      <c r="AE13" s="102">
        <f t="shared" si="17"/>
        <v>27</v>
      </c>
      <c r="AF13" s="102">
        <f t="shared" si="18"/>
        <v>27</v>
      </c>
      <c r="AG13" s="10" t="str">
        <f t="shared" si="19"/>
        <v>04-09-27</v>
      </c>
      <c r="AH13" s="15"/>
      <c r="AI13" s="15"/>
      <c r="AJ13" s="15"/>
      <c r="AK13" s="15"/>
      <c r="AL13" s="15"/>
      <c r="AM13" s="15" t="e">
        <f t="shared" si="20"/>
        <v>#NUM!</v>
      </c>
      <c r="AN13" s="10">
        <f t="shared" si="21"/>
        <v>38257</v>
      </c>
      <c r="AO13" s="103" t="str">
        <f t="shared" si="22"/>
        <v>2035-06-30</v>
      </c>
      <c r="AP13" s="17"/>
      <c r="AR13" s="1"/>
    </row>
    <row r="14" spans="1:44" s="20" customFormat="1" ht="22.5" customHeight="1">
      <c r="A14" s="7">
        <v>10</v>
      </c>
      <c r="B14" s="48" t="s">
        <v>51</v>
      </c>
      <c r="C14" s="8" t="s">
        <v>5</v>
      </c>
      <c r="D14" s="8">
        <v>8</v>
      </c>
      <c r="E14" s="8" t="s">
        <v>100</v>
      </c>
      <c r="F14" s="15">
        <v>24489</v>
      </c>
      <c r="G14" s="15">
        <v>38709</v>
      </c>
      <c r="H14" s="15">
        <v>40940</v>
      </c>
      <c r="I14" s="10">
        <f t="shared" si="0"/>
        <v>1277</v>
      </c>
      <c r="J14" s="66"/>
      <c r="K14" s="15"/>
      <c r="L14" s="15"/>
      <c r="M14" s="15" t="e">
        <f t="shared" si="1"/>
        <v>#NUM!</v>
      </c>
      <c r="N14" s="10">
        <f t="shared" si="2"/>
        <v>1045.6000000000001</v>
      </c>
      <c r="O14" s="11">
        <f t="shared" si="23"/>
        <v>2</v>
      </c>
      <c r="P14" s="12">
        <f t="shared" si="24"/>
        <v>10</v>
      </c>
      <c r="Q14" s="13">
        <f t="shared" si="25"/>
        <v>10</v>
      </c>
      <c r="R14" s="10">
        <f t="shared" si="6"/>
        <v>1014</v>
      </c>
      <c r="S14" s="14">
        <f t="shared" si="7"/>
        <v>3508</v>
      </c>
      <c r="T14" s="15"/>
      <c r="U14" s="15"/>
      <c r="V14" s="15" t="e">
        <f t="shared" si="8"/>
        <v>#NUM!</v>
      </c>
      <c r="W14" s="10">
        <f t="shared" si="9"/>
        <v>707.6</v>
      </c>
      <c r="X14" s="99">
        <f t="shared" si="10"/>
        <v>1</v>
      </c>
      <c r="Y14" s="100">
        <f t="shared" si="11"/>
        <v>11</v>
      </c>
      <c r="Z14" s="101">
        <f t="shared" si="12"/>
        <v>7</v>
      </c>
      <c r="AA14" s="16">
        <f t="shared" si="13"/>
        <v>677</v>
      </c>
      <c r="AB14" s="102">
        <f t="shared" ref="AB14:AB39" si="26">VALUE(IF(AC14&gt;=12,(X14+O14+1),(O14+X14)))</f>
        <v>4</v>
      </c>
      <c r="AC14" s="102">
        <f t="shared" ref="AC14:AC39" si="27">IF(AE14&gt;=60,(Y14+P14+2),IF(AE14&gt;=30,(Y14+P14+1),(Y14+P14)))</f>
        <v>21</v>
      </c>
      <c r="AD14" s="102">
        <f t="shared" ref="AD14:AD39" si="28">VALUE(IF(AC14&gt;=12,(AC14-12),AC14))</f>
        <v>9</v>
      </c>
      <c r="AE14" s="102">
        <f t="shared" ref="AE14:AE39" si="29">Z14+Q14</f>
        <v>17</v>
      </c>
      <c r="AF14" s="102">
        <f t="shared" ref="AF14:AF39" si="30">IF(AE14&gt;=30,MOD(AE14,30),AE14)</f>
        <v>17</v>
      </c>
      <c r="AG14" s="10" t="str">
        <f t="shared" ref="AG14:AG39" si="31">CONCATENATE(IF(AB14&gt;=10,AB14,"0"&amp;AB14),IF(AD14&gt;=10,"-"&amp;AD14,"-"&amp;"0"&amp;AD14),IF(AF14&gt;=10,"-"&amp;AF14,"-0"&amp;AF14))</f>
        <v>04-09-17</v>
      </c>
      <c r="AH14" s="15"/>
      <c r="AI14" s="15"/>
      <c r="AJ14" s="15"/>
      <c r="AK14" s="15"/>
      <c r="AL14" s="15"/>
      <c r="AM14" s="15" t="e">
        <f t="shared" si="20"/>
        <v>#NUM!</v>
      </c>
      <c r="AN14" s="10">
        <f>IF(ISERROR(AG14+(AI14-AH14)-(AL14-AK14)),AG14,(AG14+(AI14-AH14)-(AL14-AK14)))</f>
        <v>38247</v>
      </c>
      <c r="AO14" s="103" t="str">
        <f t="shared" si="22"/>
        <v>2027-06-30</v>
      </c>
      <c r="AP14" s="17"/>
      <c r="AR14" s="1"/>
    </row>
    <row r="15" spans="1:44" ht="22.5" customHeight="1">
      <c r="A15" s="7">
        <v>11</v>
      </c>
      <c r="B15" s="48" t="s">
        <v>154</v>
      </c>
      <c r="C15" s="8" t="s">
        <v>5</v>
      </c>
      <c r="D15" s="8">
        <v>8</v>
      </c>
      <c r="E15" s="8" t="s">
        <v>112</v>
      </c>
      <c r="F15" s="15">
        <v>24127</v>
      </c>
      <c r="G15" s="15">
        <v>38049</v>
      </c>
      <c r="H15" s="15">
        <v>41155</v>
      </c>
      <c r="I15" s="10">
        <f t="shared" si="0"/>
        <v>1063</v>
      </c>
      <c r="J15" s="66"/>
      <c r="K15" s="15"/>
      <c r="L15" s="15"/>
      <c r="M15" s="15" t="e">
        <f t="shared" si="1"/>
        <v>#NUM!</v>
      </c>
      <c r="N15" s="10">
        <f t="shared" si="2"/>
        <v>873.60000000000014</v>
      </c>
      <c r="O15" s="11">
        <f t="shared" si="23"/>
        <v>2</v>
      </c>
      <c r="P15" s="12">
        <f t="shared" si="24"/>
        <v>4</v>
      </c>
      <c r="Q15" s="13">
        <f t="shared" si="25"/>
        <v>22</v>
      </c>
      <c r="R15" s="10">
        <f t="shared" si="6"/>
        <v>843</v>
      </c>
      <c r="S15" s="14">
        <f t="shared" si="7"/>
        <v>4166</v>
      </c>
      <c r="T15" s="15"/>
      <c r="U15" s="15"/>
      <c r="V15" s="15" t="e">
        <f t="shared" si="8"/>
        <v>#NUM!</v>
      </c>
      <c r="W15" s="10">
        <f t="shared" si="9"/>
        <v>839.6</v>
      </c>
      <c r="X15" s="99">
        <f t="shared" si="10"/>
        <v>2</v>
      </c>
      <c r="Y15" s="100">
        <f t="shared" si="11"/>
        <v>3</v>
      </c>
      <c r="Z15" s="101">
        <f t="shared" si="12"/>
        <v>18</v>
      </c>
      <c r="AA15" s="16">
        <f t="shared" si="13"/>
        <v>808</v>
      </c>
      <c r="AB15" s="102">
        <f t="shared" si="26"/>
        <v>4</v>
      </c>
      <c r="AC15" s="102">
        <f t="shared" si="27"/>
        <v>8</v>
      </c>
      <c r="AD15" s="102">
        <f t="shared" si="28"/>
        <v>8</v>
      </c>
      <c r="AE15" s="102">
        <f t="shared" si="29"/>
        <v>40</v>
      </c>
      <c r="AF15" s="102">
        <f t="shared" si="30"/>
        <v>10</v>
      </c>
      <c r="AG15" s="10" t="str">
        <f t="shared" si="31"/>
        <v>04-08-10</v>
      </c>
      <c r="AH15" s="15"/>
      <c r="AI15" s="15"/>
      <c r="AJ15" s="15"/>
      <c r="AK15" s="15"/>
      <c r="AL15" s="15"/>
      <c r="AM15" s="15" t="e">
        <f t="shared" si="20"/>
        <v>#NUM!</v>
      </c>
      <c r="AN15" s="10">
        <f t="shared" ref="AN15" si="32">IF(ISERROR(AG15+(AI15-AH15)-(AL15-AK15)),AG15,(AG15+(AI15-AH15)-(AL15-AK15)))</f>
        <v>38209</v>
      </c>
      <c r="AO15" s="103" t="str">
        <f t="shared" ref="AO15" si="33">CONCATENATE(TEXT(YEAR(F15)+60,"####"),"-",IF(MONTH(F15)&lt;=6,"06-30","12-31"))</f>
        <v>2026-06-30</v>
      </c>
      <c r="AP15" s="17"/>
    </row>
    <row r="16" spans="1:44" ht="22.5" customHeight="1">
      <c r="A16" s="7">
        <v>12</v>
      </c>
      <c r="B16" s="48" t="s">
        <v>154</v>
      </c>
      <c r="C16" s="8" t="s">
        <v>5</v>
      </c>
      <c r="D16" s="8">
        <v>8</v>
      </c>
      <c r="E16" s="8" t="s">
        <v>113</v>
      </c>
      <c r="F16" s="15">
        <v>26838</v>
      </c>
      <c r="G16" s="15">
        <v>38049</v>
      </c>
      <c r="H16" s="15">
        <v>41155</v>
      </c>
      <c r="I16" s="10">
        <f t="shared" si="0"/>
        <v>1063</v>
      </c>
      <c r="J16" s="66"/>
      <c r="K16" s="15"/>
      <c r="L16" s="15"/>
      <c r="M16" s="15" t="e">
        <f t="shared" si="1"/>
        <v>#NUM!</v>
      </c>
      <c r="N16" s="10">
        <f t="shared" si="2"/>
        <v>873.60000000000014</v>
      </c>
      <c r="O16" s="11">
        <f t="shared" si="23"/>
        <v>2</v>
      </c>
      <c r="P16" s="12">
        <f t="shared" si="24"/>
        <v>4</v>
      </c>
      <c r="Q16" s="13">
        <f t="shared" si="25"/>
        <v>22</v>
      </c>
      <c r="R16" s="10">
        <f t="shared" si="6"/>
        <v>843</v>
      </c>
      <c r="S16" s="14">
        <f t="shared" si="7"/>
        <v>4166</v>
      </c>
      <c r="T16" s="15"/>
      <c r="U16" s="15"/>
      <c r="V16" s="15" t="e">
        <f t="shared" si="8"/>
        <v>#NUM!</v>
      </c>
      <c r="W16" s="10">
        <f t="shared" si="9"/>
        <v>839.6</v>
      </c>
      <c r="X16" s="99">
        <f t="shared" si="10"/>
        <v>2</v>
      </c>
      <c r="Y16" s="100">
        <f t="shared" si="11"/>
        <v>3</v>
      </c>
      <c r="Z16" s="101">
        <f t="shared" si="12"/>
        <v>18</v>
      </c>
      <c r="AA16" s="16">
        <f t="shared" si="13"/>
        <v>808</v>
      </c>
      <c r="AB16" s="102">
        <f t="shared" si="26"/>
        <v>4</v>
      </c>
      <c r="AC16" s="102">
        <f t="shared" si="27"/>
        <v>8</v>
      </c>
      <c r="AD16" s="102">
        <f t="shared" si="28"/>
        <v>8</v>
      </c>
      <c r="AE16" s="102">
        <f t="shared" si="29"/>
        <v>40</v>
      </c>
      <c r="AF16" s="102">
        <f t="shared" si="30"/>
        <v>10</v>
      </c>
      <c r="AG16" s="10" t="str">
        <f t="shared" si="31"/>
        <v>04-08-10</v>
      </c>
      <c r="AH16" s="15"/>
      <c r="AI16" s="15"/>
      <c r="AJ16" s="15"/>
      <c r="AK16" s="15"/>
      <c r="AL16" s="15"/>
      <c r="AM16" s="15" t="e">
        <f t="shared" si="20"/>
        <v>#NUM!</v>
      </c>
      <c r="AN16" s="10">
        <f t="shared" ref="AN16:AN21" si="34">IF(ISERROR(AG16+(AI16-AH16)-(AL16-AK16)),AG16,(AG16+(AI16-AH16)-(AL16-AK16)))</f>
        <v>38209</v>
      </c>
      <c r="AO16" s="103" t="str">
        <f t="shared" ref="AO16:AO27" si="35">CONCATENATE(TEXT(YEAR(F16)+60,"####"),"-",IF(MONTH(F16)&lt;=6,"06-30","12-31"))</f>
        <v>2033-06-30</v>
      </c>
      <c r="AP16" s="17"/>
    </row>
    <row r="17" spans="1:44" s="20" customFormat="1" ht="22.5" customHeight="1">
      <c r="A17" s="7">
        <v>13</v>
      </c>
      <c r="B17" s="48" t="s">
        <v>153</v>
      </c>
      <c r="C17" s="8" t="s">
        <v>5</v>
      </c>
      <c r="D17" s="8">
        <v>8</v>
      </c>
      <c r="E17" s="8" t="s">
        <v>108</v>
      </c>
      <c r="F17" s="15">
        <v>28176</v>
      </c>
      <c r="G17" s="15">
        <v>38049</v>
      </c>
      <c r="H17" s="15">
        <v>41157</v>
      </c>
      <c r="I17" s="10">
        <f t="shared" si="0"/>
        <v>1061</v>
      </c>
      <c r="J17" s="66"/>
      <c r="K17" s="15"/>
      <c r="L17" s="15"/>
      <c r="M17" s="15" t="e">
        <f t="shared" si="1"/>
        <v>#NUM!</v>
      </c>
      <c r="N17" s="10">
        <f t="shared" si="2"/>
        <v>872.00000000000011</v>
      </c>
      <c r="O17" s="11">
        <f t="shared" ref="O17:O20" si="36">YEAR(N17)+INT((MONTH(N17)-1+INT(DAY(N17)/IF(DAY(N17)=30,30,IF(DAY(N17)=31,31,30))))/12)-1900</f>
        <v>2</v>
      </c>
      <c r="P17" s="12">
        <f t="shared" ref="P17:P20" si="37">MOD((MONTH(N17)-1)+INT(DAY(N17)/IF(DAY(N17)=30,30,IF(DAY(N17)=31,31,30))),12)</f>
        <v>4</v>
      </c>
      <c r="Q17" s="13">
        <f t="shared" ref="Q17:Q20" si="38">MOD(DAY(N17),IF(DAY(N17)=30,30,IF(DAY(N17)=31,30,30)))</f>
        <v>21</v>
      </c>
      <c r="R17" s="10">
        <f t="shared" si="6"/>
        <v>842</v>
      </c>
      <c r="S17" s="14">
        <f t="shared" si="7"/>
        <v>4166</v>
      </c>
      <c r="T17" s="15"/>
      <c r="U17" s="15"/>
      <c r="V17" s="15" t="e">
        <f t="shared" si="8"/>
        <v>#NUM!</v>
      </c>
      <c r="W17" s="10">
        <f t="shared" si="9"/>
        <v>839.6</v>
      </c>
      <c r="X17" s="99">
        <f t="shared" si="10"/>
        <v>2</v>
      </c>
      <c r="Y17" s="100">
        <f t="shared" si="11"/>
        <v>3</v>
      </c>
      <c r="Z17" s="101">
        <f t="shared" si="12"/>
        <v>18</v>
      </c>
      <c r="AA17" s="16">
        <f t="shared" si="13"/>
        <v>808</v>
      </c>
      <c r="AB17" s="102">
        <f t="shared" si="26"/>
        <v>4</v>
      </c>
      <c r="AC17" s="102">
        <f t="shared" si="27"/>
        <v>8</v>
      </c>
      <c r="AD17" s="102">
        <f t="shared" si="28"/>
        <v>8</v>
      </c>
      <c r="AE17" s="102">
        <f t="shared" si="29"/>
        <v>39</v>
      </c>
      <c r="AF17" s="102">
        <f t="shared" si="30"/>
        <v>9</v>
      </c>
      <c r="AG17" s="10" t="str">
        <f t="shared" si="31"/>
        <v>04-08-09</v>
      </c>
      <c r="AH17" s="15"/>
      <c r="AI17" s="15"/>
      <c r="AJ17" s="15"/>
      <c r="AK17" s="15"/>
      <c r="AL17" s="15"/>
      <c r="AM17" s="15" t="e">
        <f t="shared" si="20"/>
        <v>#NUM!</v>
      </c>
      <c r="AN17" s="10">
        <f t="shared" si="34"/>
        <v>38208</v>
      </c>
      <c r="AO17" s="103" t="str">
        <f t="shared" si="35"/>
        <v>2037-06-30</v>
      </c>
      <c r="AP17" s="17"/>
      <c r="AR17" s="1"/>
    </row>
    <row r="18" spans="1:44" s="20" customFormat="1" ht="22.5" customHeight="1">
      <c r="A18" s="7">
        <v>14</v>
      </c>
      <c r="B18" s="48" t="s">
        <v>153</v>
      </c>
      <c r="C18" s="8" t="s">
        <v>5</v>
      </c>
      <c r="D18" s="8">
        <v>8</v>
      </c>
      <c r="E18" s="8" t="s">
        <v>109</v>
      </c>
      <c r="F18" s="15">
        <v>25829</v>
      </c>
      <c r="G18" s="15">
        <v>38049</v>
      </c>
      <c r="H18" s="15">
        <v>41157</v>
      </c>
      <c r="I18" s="10">
        <f t="shared" si="0"/>
        <v>1061</v>
      </c>
      <c r="J18" s="66"/>
      <c r="K18" s="15"/>
      <c r="L18" s="15"/>
      <c r="M18" s="15" t="e">
        <f t="shared" si="1"/>
        <v>#NUM!</v>
      </c>
      <c r="N18" s="10">
        <f t="shared" si="2"/>
        <v>872.00000000000011</v>
      </c>
      <c r="O18" s="11">
        <f t="shared" si="36"/>
        <v>2</v>
      </c>
      <c r="P18" s="12">
        <f t="shared" si="37"/>
        <v>4</v>
      </c>
      <c r="Q18" s="13">
        <f t="shared" si="38"/>
        <v>21</v>
      </c>
      <c r="R18" s="10">
        <f t="shared" si="6"/>
        <v>842</v>
      </c>
      <c r="S18" s="14">
        <f t="shared" si="7"/>
        <v>4166</v>
      </c>
      <c r="T18" s="15"/>
      <c r="U18" s="15"/>
      <c r="V18" s="15" t="e">
        <f t="shared" si="8"/>
        <v>#NUM!</v>
      </c>
      <c r="W18" s="10">
        <f t="shared" si="9"/>
        <v>839.6</v>
      </c>
      <c r="X18" s="99">
        <f t="shared" si="10"/>
        <v>2</v>
      </c>
      <c r="Y18" s="100">
        <f t="shared" si="11"/>
        <v>3</v>
      </c>
      <c r="Z18" s="101">
        <f t="shared" si="12"/>
        <v>18</v>
      </c>
      <c r="AA18" s="16">
        <f t="shared" si="13"/>
        <v>808</v>
      </c>
      <c r="AB18" s="102">
        <f t="shared" si="26"/>
        <v>4</v>
      </c>
      <c r="AC18" s="102">
        <f t="shared" si="27"/>
        <v>8</v>
      </c>
      <c r="AD18" s="102">
        <f t="shared" si="28"/>
        <v>8</v>
      </c>
      <c r="AE18" s="102">
        <f t="shared" si="29"/>
        <v>39</v>
      </c>
      <c r="AF18" s="102">
        <f t="shared" si="30"/>
        <v>9</v>
      </c>
      <c r="AG18" s="10" t="str">
        <f t="shared" si="31"/>
        <v>04-08-09</v>
      </c>
      <c r="AH18" s="15"/>
      <c r="AI18" s="15"/>
      <c r="AJ18" s="15"/>
      <c r="AK18" s="15"/>
      <c r="AL18" s="15"/>
      <c r="AM18" s="15" t="e">
        <f t="shared" si="20"/>
        <v>#NUM!</v>
      </c>
      <c r="AN18" s="10">
        <f t="shared" si="34"/>
        <v>38208</v>
      </c>
      <c r="AO18" s="103" t="str">
        <f t="shared" si="35"/>
        <v>2030-12-31</v>
      </c>
      <c r="AP18" s="17"/>
      <c r="AR18" s="1"/>
    </row>
    <row r="19" spans="1:44" s="20" customFormat="1" ht="22.5" customHeight="1">
      <c r="A19" s="7">
        <v>15</v>
      </c>
      <c r="B19" s="48" t="s">
        <v>153</v>
      </c>
      <c r="C19" s="8" t="s">
        <v>5</v>
      </c>
      <c r="D19" s="8">
        <v>8</v>
      </c>
      <c r="E19" s="8" t="s">
        <v>110</v>
      </c>
      <c r="F19" s="15">
        <v>25395</v>
      </c>
      <c r="G19" s="15">
        <v>38049</v>
      </c>
      <c r="H19" s="15">
        <v>41157</v>
      </c>
      <c r="I19" s="10">
        <f t="shared" si="0"/>
        <v>1061</v>
      </c>
      <c r="J19" s="66"/>
      <c r="K19" s="15"/>
      <c r="L19" s="15"/>
      <c r="M19" s="15" t="e">
        <f t="shared" si="1"/>
        <v>#NUM!</v>
      </c>
      <c r="N19" s="10">
        <f t="shared" si="2"/>
        <v>872.00000000000011</v>
      </c>
      <c r="O19" s="11">
        <f t="shared" si="36"/>
        <v>2</v>
      </c>
      <c r="P19" s="12">
        <f t="shared" si="37"/>
        <v>4</v>
      </c>
      <c r="Q19" s="13">
        <f t="shared" si="38"/>
        <v>21</v>
      </c>
      <c r="R19" s="10">
        <f t="shared" si="6"/>
        <v>842</v>
      </c>
      <c r="S19" s="14">
        <f t="shared" si="7"/>
        <v>4166</v>
      </c>
      <c r="T19" s="15"/>
      <c r="U19" s="15"/>
      <c r="V19" s="15" t="e">
        <f t="shared" si="8"/>
        <v>#NUM!</v>
      </c>
      <c r="W19" s="10">
        <f t="shared" si="9"/>
        <v>839.6</v>
      </c>
      <c r="X19" s="99">
        <f t="shared" si="10"/>
        <v>2</v>
      </c>
      <c r="Y19" s="100">
        <f t="shared" si="11"/>
        <v>3</v>
      </c>
      <c r="Z19" s="101">
        <f t="shared" si="12"/>
        <v>18</v>
      </c>
      <c r="AA19" s="16">
        <f t="shared" si="13"/>
        <v>808</v>
      </c>
      <c r="AB19" s="102">
        <f t="shared" si="26"/>
        <v>4</v>
      </c>
      <c r="AC19" s="102">
        <f t="shared" si="27"/>
        <v>8</v>
      </c>
      <c r="AD19" s="102">
        <f t="shared" si="28"/>
        <v>8</v>
      </c>
      <c r="AE19" s="102">
        <f t="shared" si="29"/>
        <v>39</v>
      </c>
      <c r="AF19" s="102">
        <f t="shared" si="30"/>
        <v>9</v>
      </c>
      <c r="AG19" s="10" t="str">
        <f t="shared" si="31"/>
        <v>04-08-09</v>
      </c>
      <c r="AH19" s="15"/>
      <c r="AI19" s="15"/>
      <c r="AJ19" s="15"/>
      <c r="AK19" s="15"/>
      <c r="AL19" s="15"/>
      <c r="AM19" s="15" t="e">
        <f t="shared" si="20"/>
        <v>#NUM!</v>
      </c>
      <c r="AN19" s="10">
        <f t="shared" si="34"/>
        <v>38208</v>
      </c>
      <c r="AO19" s="103" t="str">
        <f t="shared" si="35"/>
        <v>2029-12-31</v>
      </c>
      <c r="AP19" s="17"/>
      <c r="AR19" s="1"/>
    </row>
    <row r="20" spans="1:44" s="20" customFormat="1" ht="22.5" customHeight="1">
      <c r="A20" s="7">
        <v>16</v>
      </c>
      <c r="B20" s="48" t="s">
        <v>153</v>
      </c>
      <c r="C20" s="8" t="s">
        <v>5</v>
      </c>
      <c r="D20" s="8">
        <v>8</v>
      </c>
      <c r="E20" s="8" t="s">
        <v>111</v>
      </c>
      <c r="F20" s="15">
        <v>26847</v>
      </c>
      <c r="G20" s="15">
        <v>38049</v>
      </c>
      <c r="H20" s="15">
        <v>41157</v>
      </c>
      <c r="I20" s="10">
        <f t="shared" si="0"/>
        <v>1061</v>
      </c>
      <c r="J20" s="66"/>
      <c r="K20" s="15"/>
      <c r="L20" s="15"/>
      <c r="M20" s="15" t="e">
        <f t="shared" si="1"/>
        <v>#NUM!</v>
      </c>
      <c r="N20" s="10">
        <f t="shared" si="2"/>
        <v>872.00000000000011</v>
      </c>
      <c r="O20" s="11">
        <f t="shared" si="36"/>
        <v>2</v>
      </c>
      <c r="P20" s="12">
        <f t="shared" si="37"/>
        <v>4</v>
      </c>
      <c r="Q20" s="13">
        <f t="shared" si="38"/>
        <v>21</v>
      </c>
      <c r="R20" s="10">
        <f t="shared" si="6"/>
        <v>842</v>
      </c>
      <c r="S20" s="14">
        <f t="shared" si="7"/>
        <v>4166</v>
      </c>
      <c r="T20" s="15"/>
      <c r="U20" s="15"/>
      <c r="V20" s="15" t="e">
        <f t="shared" si="8"/>
        <v>#NUM!</v>
      </c>
      <c r="W20" s="10">
        <f t="shared" si="9"/>
        <v>839.6</v>
      </c>
      <c r="X20" s="99">
        <f t="shared" si="10"/>
        <v>2</v>
      </c>
      <c r="Y20" s="100">
        <f t="shared" si="11"/>
        <v>3</v>
      </c>
      <c r="Z20" s="101">
        <f t="shared" si="12"/>
        <v>18</v>
      </c>
      <c r="AA20" s="16">
        <f t="shared" si="13"/>
        <v>808</v>
      </c>
      <c r="AB20" s="102">
        <f t="shared" si="26"/>
        <v>4</v>
      </c>
      <c r="AC20" s="102">
        <f t="shared" si="27"/>
        <v>8</v>
      </c>
      <c r="AD20" s="102">
        <f t="shared" si="28"/>
        <v>8</v>
      </c>
      <c r="AE20" s="102">
        <f t="shared" si="29"/>
        <v>39</v>
      </c>
      <c r="AF20" s="102">
        <f t="shared" si="30"/>
        <v>9</v>
      </c>
      <c r="AG20" s="10" t="str">
        <f t="shared" si="31"/>
        <v>04-08-09</v>
      </c>
      <c r="AH20" s="15"/>
      <c r="AI20" s="15"/>
      <c r="AJ20" s="15"/>
      <c r="AK20" s="15"/>
      <c r="AL20" s="15"/>
      <c r="AM20" s="15" t="e">
        <f t="shared" si="20"/>
        <v>#NUM!</v>
      </c>
      <c r="AN20" s="10">
        <f t="shared" si="34"/>
        <v>38208</v>
      </c>
      <c r="AO20" s="103" t="str">
        <f t="shared" si="35"/>
        <v>2033-12-31</v>
      </c>
      <c r="AP20" s="17"/>
      <c r="AR20" s="1"/>
    </row>
    <row r="21" spans="1:44" s="20" customFormat="1" ht="22.5" customHeight="1">
      <c r="A21" s="7">
        <v>17</v>
      </c>
      <c r="B21" s="48" t="s">
        <v>153</v>
      </c>
      <c r="C21" s="8" t="s">
        <v>5</v>
      </c>
      <c r="D21" s="8">
        <v>8</v>
      </c>
      <c r="E21" s="8" t="s">
        <v>107</v>
      </c>
      <c r="F21" s="15">
        <v>22653</v>
      </c>
      <c r="G21" s="15">
        <v>38327</v>
      </c>
      <c r="H21" s="15">
        <v>41092</v>
      </c>
      <c r="I21" s="10">
        <f t="shared" si="0"/>
        <v>1125</v>
      </c>
      <c r="J21" s="66"/>
      <c r="K21" s="15"/>
      <c r="L21" s="15"/>
      <c r="M21" s="15" t="e">
        <f t="shared" si="1"/>
        <v>#NUM!</v>
      </c>
      <c r="N21" s="10">
        <f t="shared" si="2"/>
        <v>924.00000000000011</v>
      </c>
      <c r="O21" s="11">
        <f t="shared" ref="O21:O27" si="39">YEAR(N21)+INT((MONTH(N21)-1+INT(DAY(N21)/IF(DAY(N21)=30,30,IF(DAY(N21)=31,31,30))))/12)-1900</f>
        <v>2</v>
      </c>
      <c r="P21" s="12">
        <f t="shared" ref="P21:P27" si="40">MOD((MONTH(N21)-1)+INT(DAY(N21)/IF(DAY(N21)=30,30,IF(DAY(N21)=31,31,30))),12)</f>
        <v>6</v>
      </c>
      <c r="Q21" s="13">
        <f t="shared" ref="Q21:Q27" si="41">MOD(DAY(N21),IF(DAY(N21)=30,30,IF(DAY(N21)=31,30,30)))</f>
        <v>12</v>
      </c>
      <c r="R21" s="10">
        <f t="shared" si="6"/>
        <v>894</v>
      </c>
      <c r="S21" s="14">
        <f t="shared" si="7"/>
        <v>3890</v>
      </c>
      <c r="T21" s="15"/>
      <c r="U21" s="15"/>
      <c r="V21" s="15" t="e">
        <f t="shared" si="8"/>
        <v>#NUM!</v>
      </c>
      <c r="W21" s="10">
        <f t="shared" si="9"/>
        <v>784</v>
      </c>
      <c r="X21" s="99">
        <f t="shared" si="10"/>
        <v>2</v>
      </c>
      <c r="Y21" s="100">
        <f t="shared" si="11"/>
        <v>1</v>
      </c>
      <c r="Z21" s="101">
        <f t="shared" si="12"/>
        <v>22</v>
      </c>
      <c r="AA21" s="16">
        <f t="shared" si="13"/>
        <v>753</v>
      </c>
      <c r="AB21" s="102">
        <f t="shared" si="26"/>
        <v>4</v>
      </c>
      <c r="AC21" s="102">
        <f t="shared" si="27"/>
        <v>8</v>
      </c>
      <c r="AD21" s="102">
        <f t="shared" si="28"/>
        <v>8</v>
      </c>
      <c r="AE21" s="102">
        <f t="shared" si="29"/>
        <v>34</v>
      </c>
      <c r="AF21" s="102">
        <f t="shared" si="30"/>
        <v>4</v>
      </c>
      <c r="AG21" s="10" t="str">
        <f t="shared" si="31"/>
        <v>04-08-04</v>
      </c>
      <c r="AH21" s="15"/>
      <c r="AI21" s="15"/>
      <c r="AJ21" s="15"/>
      <c r="AK21" s="15"/>
      <c r="AL21" s="15"/>
      <c r="AM21" s="15" t="e">
        <f t="shared" si="20"/>
        <v>#NUM!</v>
      </c>
      <c r="AN21" s="10">
        <f t="shared" si="34"/>
        <v>38203</v>
      </c>
      <c r="AO21" s="103" t="str">
        <f t="shared" si="35"/>
        <v>2022-06-30</v>
      </c>
      <c r="AP21" s="17"/>
      <c r="AR21" s="1"/>
    </row>
    <row r="22" spans="1:44" s="20" customFormat="1" ht="22.5" customHeight="1">
      <c r="A22" s="7">
        <v>18</v>
      </c>
      <c r="B22" s="48" t="s">
        <v>41</v>
      </c>
      <c r="C22" s="8" t="s">
        <v>5</v>
      </c>
      <c r="D22" s="8">
        <v>8</v>
      </c>
      <c r="E22" s="8" t="s">
        <v>106</v>
      </c>
      <c r="F22" s="15">
        <v>27519</v>
      </c>
      <c r="G22" s="15">
        <v>38322</v>
      </c>
      <c r="H22" s="15">
        <v>41023</v>
      </c>
      <c r="I22" s="10">
        <f>DATE(DATEDIF(H22,$AO$1,"y"),DATEDIF(H22,$AO$1,"ym"),DATEDIF(H22,$AO$1,"md"))</f>
        <v>1193</v>
      </c>
      <c r="J22" s="66"/>
      <c r="K22" s="15" t="s">
        <v>156</v>
      </c>
      <c r="L22" s="15" t="s">
        <v>156</v>
      </c>
      <c r="M22" s="15" t="e">
        <f>DATE(DATEDIF(K22,L22,"y"),DATEDIF(K22,L22,"ym"),DATEDIF(K22,L22,"md"))</f>
        <v>#VALUE!</v>
      </c>
      <c r="N22" s="10" t="e">
        <f>(($AO$1-H22+1)*0.8)-(L22-K22+1)*0.8</f>
        <v>#VALUE!</v>
      </c>
      <c r="O22" s="11" t="e">
        <f>YEAR(N22)+INT((MONTH(N22)-1+INT(DAY(N22)/IF(DAY(N22)=30,30,IF(DAY(N22)=31,31,30))))/12)-1900</f>
        <v>#VALUE!</v>
      </c>
      <c r="P22" s="12" t="e">
        <f>MOD((MONTH(N22)-1)+INT(DAY(N22)/IF(DAY(N22)=30,30,IF(DAY(N22)=31,31,30))),12)</f>
        <v>#VALUE!</v>
      </c>
      <c r="Q22" s="13" t="e">
        <f>MOD(DAY(N22),IF(DAY(N22)=30,30,IF(DAY(N22)=31,30,30)))</f>
        <v>#VALUE!</v>
      </c>
      <c r="R22" s="10" t="e">
        <f>DATE(O22,P22,Q22)</f>
        <v>#VALUE!</v>
      </c>
      <c r="S22" s="14">
        <f>DATE(DATEDIF(G22,$AO$1,"y"),DATEDIF(G22,$AO$1,"ym"),DATEDIF(G22,$AO$1,"md"))</f>
        <v>3895</v>
      </c>
      <c r="T22" s="15"/>
      <c r="U22" s="15"/>
      <c r="V22" s="15" t="e">
        <f>DATE(DATEDIF(T22,U22,"y"),DATEDIF(T22,U22,"ym"),DATEDIF(T22,U22,"md"))</f>
        <v>#NUM!</v>
      </c>
      <c r="W22" s="10">
        <f>(($AO$1-G22+1)*0.2)-((U22-T22+1)*0.2)</f>
        <v>785</v>
      </c>
      <c r="X22" s="99">
        <f>YEAR(W22)+INT((MONTH(W22)-1+INT(DAY(W22)/IF(DAY(W22)=30,30,IF(DAY(W22)=31,31,30))))/12)-1900</f>
        <v>2</v>
      </c>
      <c r="Y22" s="100">
        <f>MOD((MONTH(W22)-1)+INT(DAY(W22)/IF(DAY(W22)=30,30,IF(DAY(W22)=31,31,30))),12)</f>
        <v>1</v>
      </c>
      <c r="Z22" s="101">
        <f>MOD(DAY(W22),IF(DAY(W22)=30,30,IF(DAY(W22)=31,30,30)))</f>
        <v>23</v>
      </c>
      <c r="AA22" s="16">
        <f>DATE(X22,Y22,Z22)</f>
        <v>754</v>
      </c>
      <c r="AB22" s="102" t="e">
        <f t="shared" ref="AB22" si="42">VALUE(IF(AC22&gt;=12,(X22+O22+1),(O22+X22)))</f>
        <v>#VALUE!</v>
      </c>
      <c r="AC22" s="102" t="e">
        <f t="shared" ref="AC22" si="43">IF(AE22&gt;=60,(Y22+P22+2),IF(AE22&gt;=30,(Y22+P22+1),(Y22+P22)))</f>
        <v>#VALUE!</v>
      </c>
      <c r="AD22" s="102" t="e">
        <f t="shared" ref="AD22" si="44">VALUE(IF(AC22&gt;=12,(AC22-12),AC22))</f>
        <v>#VALUE!</v>
      </c>
      <c r="AE22" s="102" t="e">
        <f t="shared" ref="AE22" si="45">Z22+Q22</f>
        <v>#VALUE!</v>
      </c>
      <c r="AF22" s="102" t="e">
        <f t="shared" ref="AF22" si="46">IF(AE22&gt;=30,MOD(AE22,30),AE22)</f>
        <v>#VALUE!</v>
      </c>
      <c r="AG22" s="10">
        <v>38186</v>
      </c>
      <c r="AH22" s="15"/>
      <c r="AI22" s="15" t="s">
        <v>156</v>
      </c>
      <c r="AJ22" s="15" t="s">
        <v>156</v>
      </c>
      <c r="AK22" s="15"/>
      <c r="AL22" s="15"/>
      <c r="AM22" s="15" t="e">
        <f>DATE(DATEDIF(AK22,AL22,"y"),DATEDIF(AK22,AL22,"ym"),DATEDIF(AK22,AL22,"md"))</f>
        <v>#NUM!</v>
      </c>
      <c r="AN22" s="10">
        <v>38186</v>
      </c>
      <c r="AO22" s="103" t="str">
        <f>CONCATENATE(TEXT(YEAR(F22)+60,"####"),"-",IF(MONTH(F22)&lt;=6,"06-30","12-31"))</f>
        <v>2035-06-30</v>
      </c>
      <c r="AP22" s="17"/>
      <c r="AR22" s="1"/>
    </row>
    <row r="23" spans="1:44" s="20" customFormat="1" ht="22.5" customHeight="1">
      <c r="A23" s="7">
        <v>19</v>
      </c>
      <c r="B23" s="48" t="s">
        <v>51</v>
      </c>
      <c r="C23" s="8" t="s">
        <v>5</v>
      </c>
      <c r="D23" s="8">
        <v>8</v>
      </c>
      <c r="E23" s="8" t="s">
        <v>105</v>
      </c>
      <c r="F23" s="15">
        <v>28488</v>
      </c>
      <c r="G23" s="15">
        <v>38709</v>
      </c>
      <c r="H23" s="15">
        <v>41019</v>
      </c>
      <c r="I23" s="10">
        <f t="shared" si="0"/>
        <v>1197</v>
      </c>
      <c r="J23" s="66"/>
      <c r="K23" s="15"/>
      <c r="L23" s="15"/>
      <c r="M23" s="15" t="e">
        <f t="shared" si="1"/>
        <v>#NUM!</v>
      </c>
      <c r="N23" s="10">
        <f t="shared" si="2"/>
        <v>982.40000000000009</v>
      </c>
      <c r="O23" s="11">
        <f t="shared" si="39"/>
        <v>2</v>
      </c>
      <c r="P23" s="12">
        <f t="shared" si="40"/>
        <v>8</v>
      </c>
      <c r="Q23" s="13">
        <f t="shared" si="41"/>
        <v>8</v>
      </c>
      <c r="R23" s="10">
        <f t="shared" si="6"/>
        <v>951</v>
      </c>
      <c r="S23" s="14">
        <f t="shared" si="7"/>
        <v>3508</v>
      </c>
      <c r="T23" s="15"/>
      <c r="U23" s="15"/>
      <c r="V23" s="15" t="e">
        <f t="shared" si="8"/>
        <v>#NUM!</v>
      </c>
      <c r="W23" s="10">
        <f t="shared" si="9"/>
        <v>707.6</v>
      </c>
      <c r="X23" s="99">
        <f t="shared" si="10"/>
        <v>1</v>
      </c>
      <c r="Y23" s="100">
        <f t="shared" si="11"/>
        <v>11</v>
      </c>
      <c r="Z23" s="101">
        <f t="shared" si="12"/>
        <v>7</v>
      </c>
      <c r="AA23" s="16">
        <f t="shared" si="13"/>
        <v>677</v>
      </c>
      <c r="AB23" s="102">
        <f t="shared" si="26"/>
        <v>4</v>
      </c>
      <c r="AC23" s="102">
        <f t="shared" si="27"/>
        <v>19</v>
      </c>
      <c r="AD23" s="102">
        <f t="shared" si="28"/>
        <v>7</v>
      </c>
      <c r="AE23" s="102">
        <f t="shared" si="29"/>
        <v>15</v>
      </c>
      <c r="AF23" s="102">
        <f t="shared" si="30"/>
        <v>15</v>
      </c>
      <c r="AG23" s="10" t="str">
        <f t="shared" si="31"/>
        <v>04-07-15</v>
      </c>
      <c r="AH23" s="15"/>
      <c r="AI23" s="15"/>
      <c r="AJ23" s="15"/>
      <c r="AK23" s="15"/>
      <c r="AL23" s="15"/>
      <c r="AM23" s="15" t="e">
        <f t="shared" si="20"/>
        <v>#NUM!</v>
      </c>
      <c r="AN23" s="10">
        <f t="shared" ref="AN23:AN36" si="47">IF(ISERROR(AG23+(AI23-AH23)-(AL23-AK23)),AG23,(AG23+(AI23-AH23)-(AL23-AK23)))</f>
        <v>38183</v>
      </c>
      <c r="AO23" s="103" t="str">
        <f t="shared" si="35"/>
        <v>2037-12-31</v>
      </c>
      <c r="AP23" s="17"/>
      <c r="AR23" s="1"/>
    </row>
    <row r="24" spans="1:44" ht="22.5" customHeight="1">
      <c r="A24" s="7">
        <v>20</v>
      </c>
      <c r="B24" s="48" t="s">
        <v>2</v>
      </c>
      <c r="C24" s="8" t="s">
        <v>5</v>
      </c>
      <c r="D24" s="8">
        <v>8</v>
      </c>
      <c r="E24" s="8" t="s">
        <v>114</v>
      </c>
      <c r="F24" s="15">
        <v>27398</v>
      </c>
      <c r="G24" s="15">
        <v>38050</v>
      </c>
      <c r="H24" s="15">
        <v>41225</v>
      </c>
      <c r="I24" s="10">
        <f t="shared" si="0"/>
        <v>993</v>
      </c>
      <c r="J24" s="66"/>
      <c r="K24" s="15"/>
      <c r="L24" s="15"/>
      <c r="M24" s="15" t="e">
        <f t="shared" si="1"/>
        <v>#NUM!</v>
      </c>
      <c r="N24" s="10">
        <f t="shared" si="2"/>
        <v>817.60000000000014</v>
      </c>
      <c r="O24" s="11">
        <f t="shared" si="39"/>
        <v>2</v>
      </c>
      <c r="P24" s="12">
        <f t="shared" si="40"/>
        <v>2</v>
      </c>
      <c r="Q24" s="13">
        <f t="shared" si="41"/>
        <v>27</v>
      </c>
      <c r="R24" s="10">
        <f t="shared" si="6"/>
        <v>789</v>
      </c>
      <c r="S24" s="14">
        <f t="shared" si="7"/>
        <v>4165</v>
      </c>
      <c r="T24" s="15"/>
      <c r="U24" s="15"/>
      <c r="V24" s="15" t="e">
        <f t="shared" si="8"/>
        <v>#NUM!</v>
      </c>
      <c r="W24" s="10">
        <f t="shared" si="9"/>
        <v>839.4</v>
      </c>
      <c r="X24" s="99">
        <f t="shared" si="10"/>
        <v>2</v>
      </c>
      <c r="Y24" s="100">
        <f t="shared" si="11"/>
        <v>3</v>
      </c>
      <c r="Z24" s="101">
        <f t="shared" si="12"/>
        <v>18</v>
      </c>
      <c r="AA24" s="16">
        <f t="shared" si="13"/>
        <v>808</v>
      </c>
      <c r="AB24" s="102">
        <f t="shared" si="26"/>
        <v>4</v>
      </c>
      <c r="AC24" s="102">
        <f t="shared" si="27"/>
        <v>6</v>
      </c>
      <c r="AD24" s="102">
        <f t="shared" si="28"/>
        <v>6</v>
      </c>
      <c r="AE24" s="102">
        <f t="shared" si="29"/>
        <v>45</v>
      </c>
      <c r="AF24" s="102">
        <f t="shared" si="30"/>
        <v>15</v>
      </c>
      <c r="AG24" s="10" t="str">
        <f t="shared" si="31"/>
        <v>04-06-15</v>
      </c>
      <c r="AH24" s="15"/>
      <c r="AI24" s="15"/>
      <c r="AJ24" s="15"/>
      <c r="AK24" s="15"/>
      <c r="AL24" s="15"/>
      <c r="AM24" s="15" t="e">
        <f t="shared" si="20"/>
        <v>#NUM!</v>
      </c>
      <c r="AN24" s="10">
        <f t="shared" si="47"/>
        <v>38153</v>
      </c>
      <c r="AO24" s="103" t="str">
        <f t="shared" si="35"/>
        <v>2035-06-30</v>
      </c>
      <c r="AP24" s="17"/>
    </row>
    <row r="25" spans="1:44" ht="22.5" customHeight="1">
      <c r="A25" s="7">
        <v>21</v>
      </c>
      <c r="B25" s="48" t="s">
        <v>116</v>
      </c>
      <c r="C25" s="8" t="s">
        <v>5</v>
      </c>
      <c r="D25" s="8">
        <v>8</v>
      </c>
      <c r="E25" s="8" t="s">
        <v>117</v>
      </c>
      <c r="F25" s="15">
        <v>23842</v>
      </c>
      <c r="G25" s="15">
        <v>37602</v>
      </c>
      <c r="H25" s="15">
        <v>39678</v>
      </c>
      <c r="I25" s="10">
        <f>DATE(DATEDIF(H25,$AO$1,"y"),DATEDIF(H25,$AO$1,"ym"),DATEDIF(H25,$AO$1,"md"))</f>
        <v>2539</v>
      </c>
      <c r="J25" s="66"/>
      <c r="K25" s="15"/>
      <c r="L25" s="15"/>
      <c r="M25" s="15" t="e">
        <f>DATE(DATEDIF(K25,L25,"y"),DATEDIF(K25,L25,"ym"),DATEDIF(K25,L25,"md"))</f>
        <v>#NUM!</v>
      </c>
      <c r="N25" s="10">
        <f>(($AO$1-H25+1)*0.8)-(L25-K25+1)*0.8</f>
        <v>2055.1999999999998</v>
      </c>
      <c r="O25" s="11">
        <f>YEAR(N25)+INT((MONTH(N25)-1+INT(DAY(N25)/IF(DAY(N25)=30,30,IF(DAY(N25)=31,31,30))))/12)-1900</f>
        <v>5</v>
      </c>
      <c r="P25" s="12">
        <f>MOD((MONTH(N25)-1)+INT(DAY(N25)/IF(DAY(N25)=30,30,IF(DAY(N25)=31,31,30))),12)</f>
        <v>7</v>
      </c>
      <c r="Q25" s="13">
        <f>MOD(DAY(N25),IF(DAY(N25)=30,30,IF(DAY(N25)=31,30,30)))</f>
        <v>16</v>
      </c>
      <c r="R25" s="10">
        <f>DATE(O25,P25,Q25)</f>
        <v>2024</v>
      </c>
      <c r="S25" s="14">
        <f>DATE(DATEDIF(G25,$AO$1,"y"),DATEDIF(G25,$AO$1,"ym"),DATEDIF(G25,$AO$1,"md"))</f>
        <v>4615</v>
      </c>
      <c r="T25" s="15"/>
      <c r="U25" s="15"/>
      <c r="V25" s="15" t="e">
        <f>DATE(DATEDIF(T25,U25,"y"),DATEDIF(T25,U25,"ym"),DATEDIF(T25,U25,"md"))</f>
        <v>#NUM!</v>
      </c>
      <c r="W25" s="10">
        <f>(($AO$1-G25+1)*0.2)-((U25-T25+1)*0.2)</f>
        <v>929</v>
      </c>
      <c r="X25" s="99">
        <f>YEAR(W25)+INT((MONTH(W25)-1+INT(DAY(W25)/IF(DAY(W25)=30,30,IF(DAY(W25)=31,31,30))))/12)-1900</f>
        <v>2</v>
      </c>
      <c r="Y25" s="100">
        <f>MOD((MONTH(W25)-1)+INT(DAY(W25)/IF(DAY(W25)=30,30,IF(DAY(W25)=31,31,30))),12)</f>
        <v>6</v>
      </c>
      <c r="Z25" s="101">
        <f>MOD(DAY(W25),IF(DAY(W25)=30,30,IF(DAY(W25)=31,30,30)))</f>
        <v>17</v>
      </c>
      <c r="AA25" s="16">
        <f>DATE(X25,Y25,Z25)</f>
        <v>899</v>
      </c>
      <c r="AB25" s="102">
        <f>VALUE(IF(AC25&gt;=12,(X25+O25+1),(O25+X25)))</f>
        <v>8</v>
      </c>
      <c r="AC25" s="102">
        <f>IF(AE25&gt;=60,(Y25+P25+2),IF(AE25&gt;=30,(Y25+P25+1),(Y25+P25)))</f>
        <v>14</v>
      </c>
      <c r="AD25" s="102">
        <f>VALUE(IF(AC25&gt;=12,(AC25-12),AC25))</f>
        <v>2</v>
      </c>
      <c r="AE25" s="102">
        <f>Z25+Q25</f>
        <v>33</v>
      </c>
      <c r="AF25" s="102">
        <f>IF(AE25&gt;=30,MOD(AE25,30),AE25)</f>
        <v>3</v>
      </c>
      <c r="AG25" s="10" t="str">
        <f>CONCATENATE(IF(AB25&gt;=10,AB25,"0"&amp;AB25),IF(AD25&gt;=10,"-"&amp;AD25,"-"&amp;"0"&amp;AD25),IF(AF25&gt;=10,"-"&amp;AF25,"-0"&amp;AF25))</f>
        <v>08-02-03</v>
      </c>
      <c r="AH25" s="15"/>
      <c r="AI25" s="15"/>
      <c r="AJ25" s="15"/>
      <c r="AK25" s="15">
        <v>40603</v>
      </c>
      <c r="AL25" s="15">
        <v>41883</v>
      </c>
      <c r="AM25" s="15">
        <f>DATE(DATEDIF(AK25,AL25,"y"),DATEDIF(AK25,AL25,"ym"),DATEDIF(AK25,AL25,"md"))</f>
        <v>1247</v>
      </c>
      <c r="AN25" s="10">
        <v>38139</v>
      </c>
      <c r="AO25" s="103" t="str">
        <f>CONCATENATE(TEXT(YEAR(F25)+60,"####"),"-",IF(MONTH(F25)&lt;=6,"06-30","12-31"))</f>
        <v>2025-06-30</v>
      </c>
      <c r="AP25" s="17"/>
    </row>
    <row r="26" spans="1:44" ht="22.5" customHeight="1">
      <c r="A26" s="7">
        <v>22</v>
      </c>
      <c r="B26" s="48" t="s">
        <v>45</v>
      </c>
      <c r="C26" s="8" t="s">
        <v>5</v>
      </c>
      <c r="D26" s="8">
        <v>8</v>
      </c>
      <c r="E26" s="8" t="s">
        <v>123</v>
      </c>
      <c r="F26" s="15">
        <v>24600</v>
      </c>
      <c r="G26" s="15">
        <v>38322</v>
      </c>
      <c r="H26" s="15">
        <v>41275</v>
      </c>
      <c r="I26" s="10">
        <f t="shared" si="0"/>
        <v>942</v>
      </c>
      <c r="J26" s="66"/>
      <c r="K26" s="15"/>
      <c r="L26" s="15"/>
      <c r="M26" s="15" t="e">
        <f t="shared" si="1"/>
        <v>#NUM!</v>
      </c>
      <c r="N26" s="10">
        <f t="shared" si="2"/>
        <v>777.60000000000014</v>
      </c>
      <c r="O26" s="11">
        <f t="shared" si="39"/>
        <v>2</v>
      </c>
      <c r="P26" s="12">
        <f t="shared" si="40"/>
        <v>1</v>
      </c>
      <c r="Q26" s="13">
        <f t="shared" si="41"/>
        <v>15</v>
      </c>
      <c r="R26" s="10">
        <f t="shared" si="6"/>
        <v>746</v>
      </c>
      <c r="S26" s="14">
        <f t="shared" si="7"/>
        <v>3895</v>
      </c>
      <c r="T26" s="15"/>
      <c r="U26" s="15"/>
      <c r="V26" s="15" t="e">
        <f t="shared" si="8"/>
        <v>#NUM!</v>
      </c>
      <c r="W26" s="10">
        <f t="shared" si="9"/>
        <v>785</v>
      </c>
      <c r="X26" s="99">
        <f t="shared" si="10"/>
        <v>2</v>
      </c>
      <c r="Y26" s="100">
        <f t="shared" si="11"/>
        <v>1</v>
      </c>
      <c r="Z26" s="101">
        <f t="shared" si="12"/>
        <v>23</v>
      </c>
      <c r="AA26" s="16">
        <f t="shared" si="13"/>
        <v>754</v>
      </c>
      <c r="AB26" s="102">
        <f t="shared" si="26"/>
        <v>4</v>
      </c>
      <c r="AC26" s="102">
        <f t="shared" si="27"/>
        <v>3</v>
      </c>
      <c r="AD26" s="102">
        <f t="shared" si="28"/>
        <v>3</v>
      </c>
      <c r="AE26" s="102">
        <f t="shared" si="29"/>
        <v>38</v>
      </c>
      <c r="AF26" s="102">
        <f t="shared" si="30"/>
        <v>8</v>
      </c>
      <c r="AG26" s="10" t="str">
        <f t="shared" si="31"/>
        <v>04-03-08</v>
      </c>
      <c r="AH26" s="15"/>
      <c r="AI26" s="15"/>
      <c r="AJ26" s="15"/>
      <c r="AK26" s="15"/>
      <c r="AL26" s="15"/>
      <c r="AM26" s="15" t="e">
        <f t="shared" si="20"/>
        <v>#NUM!</v>
      </c>
      <c r="AN26" s="10">
        <f t="shared" si="47"/>
        <v>38054</v>
      </c>
      <c r="AO26" s="103" t="str">
        <f t="shared" si="35"/>
        <v>2027-06-30</v>
      </c>
      <c r="AP26" s="17"/>
    </row>
    <row r="27" spans="1:44" ht="22.5" customHeight="1">
      <c r="A27" s="7">
        <v>23</v>
      </c>
      <c r="B27" s="48" t="s">
        <v>54</v>
      </c>
      <c r="C27" s="8" t="s">
        <v>5</v>
      </c>
      <c r="D27" s="8">
        <v>8</v>
      </c>
      <c r="E27" s="8" t="s">
        <v>119</v>
      </c>
      <c r="F27" s="15">
        <v>28939</v>
      </c>
      <c r="G27" s="15">
        <v>38334</v>
      </c>
      <c r="H27" s="15">
        <v>41275</v>
      </c>
      <c r="I27" s="10">
        <f t="shared" si="0"/>
        <v>942</v>
      </c>
      <c r="J27" s="66"/>
      <c r="K27" s="15"/>
      <c r="L27" s="15"/>
      <c r="M27" s="15" t="e">
        <f t="shared" si="1"/>
        <v>#NUM!</v>
      </c>
      <c r="N27" s="10">
        <f t="shared" si="2"/>
        <v>777.60000000000014</v>
      </c>
      <c r="O27" s="11">
        <f t="shared" si="39"/>
        <v>2</v>
      </c>
      <c r="P27" s="12">
        <f t="shared" si="40"/>
        <v>1</v>
      </c>
      <c r="Q27" s="13">
        <f t="shared" si="41"/>
        <v>15</v>
      </c>
      <c r="R27" s="10">
        <f t="shared" si="6"/>
        <v>746</v>
      </c>
      <c r="S27" s="14">
        <f t="shared" si="7"/>
        <v>3883</v>
      </c>
      <c r="T27" s="15"/>
      <c r="U27" s="15"/>
      <c r="V27" s="15" t="e">
        <f t="shared" si="8"/>
        <v>#NUM!</v>
      </c>
      <c r="W27" s="10">
        <f t="shared" si="9"/>
        <v>782.6</v>
      </c>
      <c r="X27" s="99">
        <f t="shared" si="10"/>
        <v>2</v>
      </c>
      <c r="Y27" s="100">
        <f t="shared" si="11"/>
        <v>1</v>
      </c>
      <c r="Z27" s="101">
        <f t="shared" si="12"/>
        <v>20</v>
      </c>
      <c r="AA27" s="16">
        <f t="shared" si="13"/>
        <v>751</v>
      </c>
      <c r="AB27" s="102">
        <f t="shared" si="26"/>
        <v>4</v>
      </c>
      <c r="AC27" s="102">
        <f t="shared" si="27"/>
        <v>3</v>
      </c>
      <c r="AD27" s="102">
        <f t="shared" si="28"/>
        <v>3</v>
      </c>
      <c r="AE27" s="102">
        <f t="shared" si="29"/>
        <v>35</v>
      </c>
      <c r="AF27" s="102">
        <f t="shared" si="30"/>
        <v>5</v>
      </c>
      <c r="AG27" s="10" t="str">
        <f t="shared" si="31"/>
        <v>04-03-05</v>
      </c>
      <c r="AH27" s="15"/>
      <c r="AI27" s="15"/>
      <c r="AJ27" s="15"/>
      <c r="AK27" s="15"/>
      <c r="AL27" s="15"/>
      <c r="AM27" s="15" t="e">
        <f t="shared" si="20"/>
        <v>#NUM!</v>
      </c>
      <c r="AN27" s="10">
        <f t="shared" si="47"/>
        <v>38051</v>
      </c>
      <c r="AO27" s="103" t="str">
        <f t="shared" si="35"/>
        <v>2039-06-30</v>
      </c>
      <c r="AP27" s="17"/>
    </row>
    <row r="28" spans="1:44" ht="22.5" customHeight="1">
      <c r="A28" s="7">
        <v>24</v>
      </c>
      <c r="B28" s="48" t="s">
        <v>173</v>
      </c>
      <c r="C28" s="8" t="s">
        <v>5</v>
      </c>
      <c r="D28" s="8">
        <v>8</v>
      </c>
      <c r="E28" s="8" t="s">
        <v>115</v>
      </c>
      <c r="F28" s="15">
        <v>27083</v>
      </c>
      <c r="G28" s="15">
        <v>38716</v>
      </c>
      <c r="H28" s="15">
        <v>41222</v>
      </c>
      <c r="I28" s="10">
        <f t="shared" si="0"/>
        <v>996</v>
      </c>
      <c r="J28" s="66"/>
      <c r="K28" s="15"/>
      <c r="L28" s="15"/>
      <c r="M28" s="15" t="e">
        <f t="shared" si="1"/>
        <v>#NUM!</v>
      </c>
      <c r="N28" s="10">
        <f t="shared" si="2"/>
        <v>820.00000000000011</v>
      </c>
      <c r="O28" s="11">
        <f t="shared" ref="O28:O39" si="48">YEAR(N28)+INT((MONTH(N28)-1+INT(DAY(N28)/IF(DAY(N28)=30,30,IF(DAY(N28)=31,31,30))))/12)-1900</f>
        <v>2</v>
      </c>
      <c r="P28" s="12">
        <f t="shared" ref="P28:P39" si="49">MOD((MONTH(N28)-1)+INT(DAY(N28)/IF(DAY(N28)=30,30,IF(DAY(N28)=31,31,30))),12)</f>
        <v>3</v>
      </c>
      <c r="Q28" s="13">
        <f t="shared" ref="Q28:Q39" si="50">MOD(DAY(N28),IF(DAY(N28)=30,30,IF(DAY(N28)=31,30,30)))</f>
        <v>0</v>
      </c>
      <c r="R28" s="10">
        <f t="shared" si="6"/>
        <v>790</v>
      </c>
      <c r="S28" s="14">
        <f t="shared" si="7"/>
        <v>3501</v>
      </c>
      <c r="T28" s="15"/>
      <c r="U28" s="15"/>
      <c r="V28" s="15" t="e">
        <f t="shared" si="8"/>
        <v>#NUM!</v>
      </c>
      <c r="W28" s="10">
        <f t="shared" si="9"/>
        <v>706.2</v>
      </c>
      <c r="X28" s="99">
        <f t="shared" si="10"/>
        <v>1</v>
      </c>
      <c r="Y28" s="100">
        <f t="shared" si="11"/>
        <v>11</v>
      </c>
      <c r="Z28" s="101">
        <f t="shared" si="12"/>
        <v>6</v>
      </c>
      <c r="AA28" s="16">
        <f t="shared" si="13"/>
        <v>676</v>
      </c>
      <c r="AB28" s="102">
        <f t="shared" si="26"/>
        <v>4</v>
      </c>
      <c r="AC28" s="102">
        <f t="shared" si="27"/>
        <v>14</v>
      </c>
      <c r="AD28" s="102">
        <f t="shared" si="28"/>
        <v>2</v>
      </c>
      <c r="AE28" s="102">
        <f t="shared" si="29"/>
        <v>6</v>
      </c>
      <c r="AF28" s="102">
        <f t="shared" si="30"/>
        <v>6</v>
      </c>
      <c r="AG28" s="10" t="str">
        <f t="shared" si="31"/>
        <v>04-02-06</v>
      </c>
      <c r="AH28" s="15"/>
      <c r="AI28" s="15"/>
      <c r="AJ28" s="15"/>
      <c r="AK28" s="15"/>
      <c r="AL28" s="15"/>
      <c r="AM28" s="15" t="e">
        <f t="shared" si="20"/>
        <v>#NUM!</v>
      </c>
      <c r="AN28" s="10">
        <f t="shared" si="47"/>
        <v>38023</v>
      </c>
      <c r="AO28" s="103" t="str">
        <f t="shared" ref="AO28:AO36" si="51">CONCATENATE(TEXT(YEAR(F28)+60,"####"),"-",IF(MONTH(F28)&lt;=6,"06-30","12-31"))</f>
        <v>2034-06-30</v>
      </c>
      <c r="AP28" s="17"/>
    </row>
    <row r="29" spans="1:44" ht="22.5" customHeight="1">
      <c r="A29" s="7"/>
      <c r="B29" s="49" t="s">
        <v>52</v>
      </c>
      <c r="C29" s="50" t="s">
        <v>5</v>
      </c>
      <c r="D29" s="50">
        <v>8</v>
      </c>
      <c r="E29" s="50" t="s">
        <v>118</v>
      </c>
      <c r="F29" s="54">
        <v>26678</v>
      </c>
      <c r="G29" s="54">
        <v>38534</v>
      </c>
      <c r="H29" s="54">
        <v>41275</v>
      </c>
      <c r="I29" s="41">
        <f t="shared" si="0"/>
        <v>942</v>
      </c>
      <c r="J29" s="92"/>
      <c r="K29" s="54"/>
      <c r="L29" s="54"/>
      <c r="M29" s="34" t="e">
        <f t="shared" si="1"/>
        <v>#NUM!</v>
      </c>
      <c r="N29" s="41">
        <f t="shared" si="2"/>
        <v>777.60000000000014</v>
      </c>
      <c r="O29" s="31">
        <f t="shared" si="48"/>
        <v>2</v>
      </c>
      <c r="P29" s="32">
        <f t="shared" si="49"/>
        <v>1</v>
      </c>
      <c r="Q29" s="33">
        <f t="shared" si="50"/>
        <v>15</v>
      </c>
      <c r="R29" s="41">
        <f t="shared" si="6"/>
        <v>746</v>
      </c>
      <c r="S29" s="43">
        <f t="shared" si="7"/>
        <v>3683</v>
      </c>
      <c r="T29" s="54"/>
      <c r="U29" s="54"/>
      <c r="V29" s="34" t="e">
        <f t="shared" si="8"/>
        <v>#NUM!</v>
      </c>
      <c r="W29" s="41">
        <f t="shared" si="9"/>
        <v>742.6</v>
      </c>
      <c r="X29" s="35">
        <f t="shared" si="10"/>
        <v>2</v>
      </c>
      <c r="Y29" s="36">
        <f t="shared" si="11"/>
        <v>0</v>
      </c>
      <c r="Z29" s="37">
        <f t="shared" si="12"/>
        <v>11</v>
      </c>
      <c r="AA29" s="44">
        <f t="shared" si="13"/>
        <v>711</v>
      </c>
      <c r="AB29" s="45">
        <f t="shared" si="26"/>
        <v>4</v>
      </c>
      <c r="AC29" s="45">
        <f t="shared" si="27"/>
        <v>1</v>
      </c>
      <c r="AD29" s="45">
        <f t="shared" si="28"/>
        <v>1</v>
      </c>
      <c r="AE29" s="45">
        <f t="shared" si="29"/>
        <v>26</v>
      </c>
      <c r="AF29" s="45">
        <f t="shared" si="30"/>
        <v>26</v>
      </c>
      <c r="AG29" s="41" t="str">
        <f t="shared" si="31"/>
        <v>04-01-26</v>
      </c>
      <c r="AH29" s="54"/>
      <c r="AI29" s="54"/>
      <c r="AJ29" s="54"/>
      <c r="AK29" s="54"/>
      <c r="AL29" s="54"/>
      <c r="AM29" s="34" t="e">
        <f t="shared" si="20"/>
        <v>#NUM!</v>
      </c>
      <c r="AN29" s="41">
        <f t="shared" si="47"/>
        <v>38012</v>
      </c>
      <c r="AO29" s="39" t="str">
        <f t="shared" si="51"/>
        <v>2033-06-30</v>
      </c>
      <c r="AP29" s="42"/>
    </row>
    <row r="30" spans="1:44" s="7" customFormat="1" ht="22.5" customHeight="1">
      <c r="B30" s="46" t="s">
        <v>182</v>
      </c>
      <c r="C30" s="29" t="s">
        <v>5</v>
      </c>
      <c r="D30" s="29">
        <v>8</v>
      </c>
      <c r="E30" s="29" t="s">
        <v>93</v>
      </c>
      <c r="F30" s="34">
        <v>25392</v>
      </c>
      <c r="G30" s="34">
        <v>37470</v>
      </c>
      <c r="H30" s="34">
        <v>40483</v>
      </c>
      <c r="I30" s="41">
        <f t="shared" si="0"/>
        <v>1735</v>
      </c>
      <c r="J30" s="90"/>
      <c r="K30" s="34"/>
      <c r="L30" s="34"/>
      <c r="M30" s="34" t="e">
        <f t="shared" si="1"/>
        <v>#NUM!</v>
      </c>
      <c r="N30" s="41">
        <f t="shared" si="2"/>
        <v>1411.2</v>
      </c>
      <c r="O30" s="31">
        <f t="shared" si="48"/>
        <v>3</v>
      </c>
      <c r="P30" s="32">
        <f t="shared" si="49"/>
        <v>10</v>
      </c>
      <c r="Q30" s="33">
        <f t="shared" si="50"/>
        <v>11</v>
      </c>
      <c r="R30" s="41">
        <f t="shared" si="6"/>
        <v>1380</v>
      </c>
      <c r="S30" s="43">
        <f t="shared" si="7"/>
        <v>4747</v>
      </c>
      <c r="T30" s="34"/>
      <c r="U30" s="34"/>
      <c r="V30" s="34" t="e">
        <f t="shared" si="8"/>
        <v>#NUM!</v>
      </c>
      <c r="W30" s="41">
        <f t="shared" si="9"/>
        <v>955.4</v>
      </c>
      <c r="X30" s="35">
        <f t="shared" si="10"/>
        <v>2</v>
      </c>
      <c r="Y30" s="36">
        <f t="shared" si="11"/>
        <v>7</v>
      </c>
      <c r="Z30" s="37">
        <f t="shared" si="12"/>
        <v>12</v>
      </c>
      <c r="AA30" s="44">
        <f t="shared" si="13"/>
        <v>924</v>
      </c>
      <c r="AB30" s="45">
        <f t="shared" si="26"/>
        <v>6</v>
      </c>
      <c r="AC30" s="45">
        <f t="shared" si="27"/>
        <v>17</v>
      </c>
      <c r="AD30" s="45">
        <f t="shared" si="28"/>
        <v>5</v>
      </c>
      <c r="AE30" s="45">
        <f t="shared" si="29"/>
        <v>23</v>
      </c>
      <c r="AF30" s="45">
        <f t="shared" si="30"/>
        <v>23</v>
      </c>
      <c r="AG30" s="41" t="str">
        <f t="shared" si="31"/>
        <v>06-05-23</v>
      </c>
      <c r="AH30" s="34"/>
      <c r="AI30" s="34"/>
      <c r="AJ30" s="34" t="e">
        <f>DATE(DATEDIF(AH30,AI30,"y"),DATEDIF(AH30,AI30,"ym"),DATEDIF(AH30,AI30,"md"))</f>
        <v>#NUM!</v>
      </c>
      <c r="AK30" s="34">
        <v>37891</v>
      </c>
      <c r="AL30" s="112">
        <v>38739</v>
      </c>
      <c r="AM30" s="34">
        <f t="shared" si="20"/>
        <v>816</v>
      </c>
      <c r="AN30" s="41">
        <f t="shared" si="47"/>
        <v>38012</v>
      </c>
      <c r="AO30" s="39" t="str">
        <f t="shared" si="51"/>
        <v>2029-12-31</v>
      </c>
      <c r="AP30" s="42"/>
      <c r="AQ30" s="78"/>
    </row>
    <row r="31" spans="1:44" ht="22.5" customHeight="1">
      <c r="A31" s="7"/>
      <c r="B31" s="49" t="s">
        <v>41</v>
      </c>
      <c r="C31" s="50" t="s">
        <v>5</v>
      </c>
      <c r="D31" s="50">
        <v>8</v>
      </c>
      <c r="E31" s="50" t="s">
        <v>121</v>
      </c>
      <c r="F31" s="54">
        <v>27662</v>
      </c>
      <c r="G31" s="54">
        <v>38534</v>
      </c>
      <c r="H31" s="54">
        <v>41275</v>
      </c>
      <c r="I31" s="41">
        <f>DATE(DATEDIF(H31,$AO$1,"y"),DATEDIF(H31,$AO$1,"ym"),DATEDIF(H31,$AO$1,"md"))</f>
        <v>942</v>
      </c>
      <c r="J31" s="92"/>
      <c r="K31" s="54"/>
      <c r="L31" s="54"/>
      <c r="M31" s="34" t="e">
        <f>DATE(DATEDIF(K31,L31,"y"),DATEDIF(K31,L31,"ym"),DATEDIF(K31,L31,"md"))</f>
        <v>#NUM!</v>
      </c>
      <c r="N31" s="41">
        <f>(($AO$1-H31+1)*0.8)-(L31-K31+1)*0.8</f>
        <v>777.60000000000014</v>
      </c>
      <c r="O31" s="31">
        <f>YEAR(N31)+INT((MONTH(N31)-1+INT(DAY(N31)/IF(DAY(N31)=30,30,IF(DAY(N31)=31,31,30))))/12)-1900</f>
        <v>2</v>
      </c>
      <c r="P31" s="32">
        <f>MOD((MONTH(N31)-1)+INT(DAY(N31)/IF(DAY(N31)=30,30,IF(DAY(N31)=31,31,30))),12)</f>
        <v>1</v>
      </c>
      <c r="Q31" s="33">
        <f>MOD(DAY(N31),IF(DAY(N31)=30,30,IF(DAY(N31)=31,30,30)))</f>
        <v>15</v>
      </c>
      <c r="R31" s="41">
        <f>DATE(O31,P31,Q31)</f>
        <v>746</v>
      </c>
      <c r="S31" s="43">
        <f>DATE(DATEDIF(G31,$AO$1,"y"),DATEDIF(G31,$AO$1,"ym"),DATEDIF(G31,$AO$1,"md"))</f>
        <v>3683</v>
      </c>
      <c r="T31" s="54"/>
      <c r="U31" s="54"/>
      <c r="V31" s="34" t="e">
        <f>DATE(DATEDIF(T31,U31,"y"),DATEDIF(T31,U31,"ym"),DATEDIF(T31,U31,"md"))</f>
        <v>#NUM!</v>
      </c>
      <c r="W31" s="41">
        <f>(($AO$1-G31+1)*0.2)-((U31-T31+1)*0.2)</f>
        <v>742.6</v>
      </c>
      <c r="X31" s="35">
        <f>YEAR(W31)+INT((MONTH(W31)-1+INT(DAY(W31)/IF(DAY(W31)=30,30,IF(DAY(W31)=31,31,30))))/12)-1900</f>
        <v>2</v>
      </c>
      <c r="Y31" s="36">
        <f>MOD((MONTH(W31)-1)+INT(DAY(W31)/IF(DAY(W31)=30,30,IF(DAY(W31)=31,31,30))),12)</f>
        <v>0</v>
      </c>
      <c r="Z31" s="37">
        <f>MOD(DAY(W31),IF(DAY(W31)=30,30,IF(DAY(W31)=31,30,30)))</f>
        <v>11</v>
      </c>
      <c r="AA31" s="44">
        <f>DATE(X31,Y31,Z31)</f>
        <v>711</v>
      </c>
      <c r="AB31" s="45">
        <f>VALUE(IF(AC31&gt;=12,(X31+O31+1),(O31+X31)))</f>
        <v>4</v>
      </c>
      <c r="AC31" s="45">
        <f>IF(AE31&gt;=60,(Y31+P31+2),IF(AE31&gt;=30,(Y31+P31+1),(Y31+P31)))</f>
        <v>1</v>
      </c>
      <c r="AD31" s="45">
        <f>VALUE(IF(AC31&gt;=12,(AC31-12),AC31))</f>
        <v>1</v>
      </c>
      <c r="AE31" s="45">
        <f>Z31+Q31</f>
        <v>26</v>
      </c>
      <c r="AF31" s="45">
        <f>IF(AE31&gt;=30,MOD(AE31,30),AE31)</f>
        <v>26</v>
      </c>
      <c r="AG31" s="41" t="str">
        <f>CONCATENATE(IF(AB31&gt;=10,AB31,"0"&amp;AB31),IF(AD31&gt;=10,"-"&amp;AD31,"-"&amp;"0"&amp;AD31),IF(AF31&gt;=10,"-"&amp;AF31,"-0"&amp;AF31))</f>
        <v>04-01-26</v>
      </c>
      <c r="AH31" s="54"/>
      <c r="AI31" s="54"/>
      <c r="AJ31" s="54"/>
      <c r="AK31" s="54"/>
      <c r="AL31" s="54"/>
      <c r="AM31" s="34" t="e">
        <f>DATE(DATEDIF(AK31,AL31,"y"),DATEDIF(AK31,AL31,"ym"),DATEDIF(AK31,AL31,"md"))</f>
        <v>#NUM!</v>
      </c>
      <c r="AN31" s="41">
        <f>IF(ISERROR(AG31+(AI31-AH31)-(AL31-AK31)),AG31,(AG31+(AI31-AH31)-(AL31-AK31)))</f>
        <v>38012</v>
      </c>
      <c r="AO31" s="39" t="str">
        <f>CONCATENATE(TEXT(YEAR(F31)+60,"####"),"-",IF(MONTH(F31)&lt;=6,"06-30","12-31"))</f>
        <v>2035-12-31</v>
      </c>
      <c r="AP31" s="42"/>
    </row>
    <row r="32" spans="1:44" ht="22.5" customHeight="1">
      <c r="A32" s="7"/>
      <c r="B32" s="49" t="s">
        <v>54</v>
      </c>
      <c r="C32" s="50" t="s">
        <v>5</v>
      </c>
      <c r="D32" s="50">
        <v>8</v>
      </c>
      <c r="E32" s="50" t="s">
        <v>120</v>
      </c>
      <c r="F32" s="54">
        <v>27365</v>
      </c>
      <c r="G32" s="54">
        <v>38541</v>
      </c>
      <c r="H32" s="54">
        <v>41281</v>
      </c>
      <c r="I32" s="41">
        <f t="shared" si="0"/>
        <v>936</v>
      </c>
      <c r="J32" s="92"/>
      <c r="K32" s="54"/>
      <c r="L32" s="54"/>
      <c r="M32" s="34" t="e">
        <f t="shared" si="1"/>
        <v>#NUM!</v>
      </c>
      <c r="N32" s="41">
        <f t="shared" si="2"/>
        <v>772.80000000000007</v>
      </c>
      <c r="O32" s="31">
        <f t="shared" si="48"/>
        <v>2</v>
      </c>
      <c r="P32" s="32">
        <f t="shared" si="49"/>
        <v>1</v>
      </c>
      <c r="Q32" s="33">
        <f t="shared" si="50"/>
        <v>10</v>
      </c>
      <c r="R32" s="41">
        <f t="shared" si="6"/>
        <v>741</v>
      </c>
      <c r="S32" s="43">
        <f t="shared" si="7"/>
        <v>3676</v>
      </c>
      <c r="T32" s="54"/>
      <c r="U32" s="54"/>
      <c r="V32" s="34" t="e">
        <f t="shared" si="8"/>
        <v>#NUM!</v>
      </c>
      <c r="W32" s="41">
        <f t="shared" si="9"/>
        <v>741.2</v>
      </c>
      <c r="X32" s="35">
        <f t="shared" si="10"/>
        <v>2</v>
      </c>
      <c r="Y32" s="36">
        <f t="shared" si="11"/>
        <v>0</v>
      </c>
      <c r="Z32" s="37">
        <f t="shared" si="12"/>
        <v>10</v>
      </c>
      <c r="AA32" s="44">
        <f t="shared" si="13"/>
        <v>710</v>
      </c>
      <c r="AB32" s="45">
        <f t="shared" si="26"/>
        <v>4</v>
      </c>
      <c r="AC32" s="45">
        <f t="shared" si="27"/>
        <v>1</v>
      </c>
      <c r="AD32" s="45">
        <f t="shared" si="28"/>
        <v>1</v>
      </c>
      <c r="AE32" s="45">
        <f t="shared" si="29"/>
        <v>20</v>
      </c>
      <c r="AF32" s="45">
        <f t="shared" si="30"/>
        <v>20</v>
      </c>
      <c r="AG32" s="41" t="str">
        <f t="shared" si="31"/>
        <v>04-01-20</v>
      </c>
      <c r="AH32" s="54"/>
      <c r="AI32" s="54"/>
      <c r="AJ32" s="54"/>
      <c r="AK32" s="54"/>
      <c r="AL32" s="54"/>
      <c r="AM32" s="34" t="e">
        <f t="shared" si="20"/>
        <v>#NUM!</v>
      </c>
      <c r="AN32" s="41">
        <f t="shared" si="47"/>
        <v>38006</v>
      </c>
      <c r="AO32" s="39" t="str">
        <f t="shared" si="51"/>
        <v>2034-12-31</v>
      </c>
      <c r="AP32" s="42"/>
    </row>
    <row r="33" spans="1:44" ht="22.5" customHeight="1">
      <c r="A33" s="7"/>
      <c r="B33" s="49" t="s">
        <v>164</v>
      </c>
      <c r="C33" s="50" t="s">
        <v>5</v>
      </c>
      <c r="D33" s="50">
        <v>8</v>
      </c>
      <c r="E33" s="50" t="s">
        <v>122</v>
      </c>
      <c r="F33" s="54">
        <v>24233</v>
      </c>
      <c r="G33" s="54">
        <v>38714</v>
      </c>
      <c r="H33" s="54">
        <v>41274</v>
      </c>
      <c r="I33" s="41">
        <f t="shared" si="0"/>
        <v>943</v>
      </c>
      <c r="J33" s="92"/>
      <c r="K33" s="54"/>
      <c r="L33" s="54"/>
      <c r="M33" s="34" t="e">
        <f t="shared" si="1"/>
        <v>#NUM!</v>
      </c>
      <c r="N33" s="41">
        <f t="shared" si="2"/>
        <v>778.40000000000009</v>
      </c>
      <c r="O33" s="31">
        <f t="shared" si="48"/>
        <v>2</v>
      </c>
      <c r="P33" s="32">
        <f t="shared" si="49"/>
        <v>1</v>
      </c>
      <c r="Q33" s="33">
        <f t="shared" si="50"/>
        <v>16</v>
      </c>
      <c r="R33" s="41">
        <f t="shared" si="6"/>
        <v>747</v>
      </c>
      <c r="S33" s="43">
        <f t="shared" si="7"/>
        <v>3503</v>
      </c>
      <c r="T33" s="54"/>
      <c r="U33" s="54"/>
      <c r="V33" s="34" t="e">
        <f t="shared" si="8"/>
        <v>#NUM!</v>
      </c>
      <c r="W33" s="41">
        <f t="shared" si="9"/>
        <v>706.6</v>
      </c>
      <c r="X33" s="35">
        <f t="shared" si="10"/>
        <v>1</v>
      </c>
      <c r="Y33" s="36">
        <f t="shared" si="11"/>
        <v>11</v>
      </c>
      <c r="Z33" s="37">
        <f t="shared" si="12"/>
        <v>6</v>
      </c>
      <c r="AA33" s="44">
        <f t="shared" si="13"/>
        <v>676</v>
      </c>
      <c r="AB33" s="45">
        <f t="shared" si="26"/>
        <v>4</v>
      </c>
      <c r="AC33" s="45">
        <f t="shared" si="27"/>
        <v>12</v>
      </c>
      <c r="AD33" s="45">
        <f t="shared" si="28"/>
        <v>0</v>
      </c>
      <c r="AE33" s="45">
        <f t="shared" si="29"/>
        <v>22</v>
      </c>
      <c r="AF33" s="45">
        <f t="shared" si="30"/>
        <v>22</v>
      </c>
      <c r="AG33" s="41" t="str">
        <f t="shared" si="31"/>
        <v>04-00-22</v>
      </c>
      <c r="AH33" s="54"/>
      <c r="AI33" s="54"/>
      <c r="AJ33" s="54"/>
      <c r="AK33" s="54"/>
      <c r="AL33" s="54"/>
      <c r="AM33" s="34" t="e">
        <f t="shared" si="20"/>
        <v>#NUM!</v>
      </c>
      <c r="AN33" s="41" t="str">
        <f t="shared" si="47"/>
        <v>04-00-22</v>
      </c>
      <c r="AO33" s="39" t="str">
        <f t="shared" si="51"/>
        <v>2026-06-30</v>
      </c>
      <c r="AP33" s="42"/>
    </row>
    <row r="34" spans="1:44" s="126" customFormat="1" ht="22.5" customHeight="1">
      <c r="A34" s="7"/>
      <c r="B34" s="46" t="s">
        <v>49</v>
      </c>
      <c r="C34" s="47" t="s">
        <v>5</v>
      </c>
      <c r="D34" s="47">
        <v>8</v>
      </c>
      <c r="E34" s="74" t="s">
        <v>95</v>
      </c>
      <c r="F34" s="70">
        <v>23789</v>
      </c>
      <c r="G34" s="70">
        <v>37586</v>
      </c>
      <c r="H34" s="70">
        <v>39661</v>
      </c>
      <c r="I34" s="41">
        <f>DATE(DATEDIF(H34,$AO$1,"y"),DATEDIF(H34,$AO$1,"ym"),DATEDIF(H34,$AO$1,"md"))</f>
        <v>2556</v>
      </c>
      <c r="J34" s="91" t="s">
        <v>55</v>
      </c>
      <c r="K34" s="70">
        <v>41856</v>
      </c>
      <c r="L34" s="70">
        <v>42586</v>
      </c>
      <c r="M34" s="34">
        <f>DATE(DATEDIF(K34,L34,"y"),DATEDIF(K34,L34,"ym"),DATEDIF(K34,L34,"md"))</f>
        <v>700</v>
      </c>
      <c r="N34" s="41">
        <f>(($AO$1-H34+1)*0.8)-(L34-K34+1)*0.8</f>
        <v>1484.7999999999997</v>
      </c>
      <c r="O34" s="31">
        <f>YEAR(N34)+INT((MONTH(N34)-1+INT(DAY(N34)/IF(DAY(N34)=30,30,IF(DAY(N34)=31,31,30))))/12)-1900</f>
        <v>4</v>
      </c>
      <c r="P34" s="32">
        <f>MOD((MONTH(N34)-1)+INT(DAY(N34)/IF(DAY(N34)=30,30,IF(DAY(N34)=31,31,30))),12)</f>
        <v>0</v>
      </c>
      <c r="Q34" s="33">
        <f>MOD(DAY(N34),IF(DAY(N34)=30,30,IF(DAY(N34)=31,30,30)))</f>
        <v>23</v>
      </c>
      <c r="R34" s="41">
        <f>DATE(O34,P34,Q34)</f>
        <v>1453</v>
      </c>
      <c r="S34" s="43">
        <f>DATE(DATEDIF(G34,$AO$1,"y"),DATEDIF(G34,$AO$1,"ym"),DATEDIF(G34,$AO$1,"md"))</f>
        <v>4632</v>
      </c>
      <c r="T34" s="70">
        <v>41856</v>
      </c>
      <c r="U34" s="70">
        <v>42220</v>
      </c>
      <c r="V34" s="34">
        <f>DATE(DATEDIF(T34,U34,"y"),DATEDIF(T34,U34,"ym"),DATEDIF(T34,U34,"md"))</f>
        <v>335</v>
      </c>
      <c r="W34" s="41">
        <f>(($AO$1-G34+1)*0.2)-((U34-T34+1)*0.2)</f>
        <v>859.40000000000009</v>
      </c>
      <c r="X34" s="35">
        <f>YEAR(W34)+INT((MONTH(W34)-1+INT(DAY(W34)/IF(DAY(W34)=30,30,IF(DAY(W34)=31,31,30))))/12)-1900</f>
        <v>2</v>
      </c>
      <c r="Y34" s="36">
        <f>MOD((MONTH(W34)-1)+INT(DAY(W34)/IF(DAY(W34)=30,30,IF(DAY(W34)=31,31,30))),12)</f>
        <v>4</v>
      </c>
      <c r="Z34" s="37">
        <f>MOD(DAY(W34),IF(DAY(W34)=30,30,IF(DAY(W34)=31,30,30)))</f>
        <v>8</v>
      </c>
      <c r="AA34" s="44">
        <f>DATE(X34,Y34,Z34)</f>
        <v>829</v>
      </c>
      <c r="AB34" s="45">
        <f>VALUE(IF(AC34&gt;=12,(X34+O34+1),(O34+X34)))</f>
        <v>6</v>
      </c>
      <c r="AC34" s="45">
        <f>IF(AE34&gt;=60,(Y34+P34+2),IF(AE34&gt;=30,(Y34+P34+1),(Y34+P34)))</f>
        <v>5</v>
      </c>
      <c r="AD34" s="45">
        <f>VALUE(IF(AC34&gt;=12,(AC34-12),AC34))</f>
        <v>5</v>
      </c>
      <c r="AE34" s="45">
        <f>Z34+Q34</f>
        <v>31</v>
      </c>
      <c r="AF34" s="45">
        <f>IF(AE34&gt;=30,MOD(AE34,30),AE34)</f>
        <v>1</v>
      </c>
      <c r="AG34" s="41" t="str">
        <f>CONCATENATE(IF(AB34&gt;=10,AB34,"0"&amp;AB34),IF(AD34&gt;=10,"-"&amp;AD34,"-"&amp;"0"&amp;AD34),IF(AF34&gt;=10,"-"&amp;AF34,"-0"&amp;AF34))</f>
        <v>06-05-01</v>
      </c>
      <c r="AH34" s="70"/>
      <c r="AI34" s="70"/>
      <c r="AJ34" s="34" t="e">
        <f>DATE(DATEDIF(AH34,AI34,"y"),DATEDIF(AH34,AI34,"ym"),DATEDIF(AH34,AI34,"md"))</f>
        <v>#NUM!</v>
      </c>
      <c r="AK34" s="70"/>
      <c r="AL34" s="70"/>
      <c r="AM34" s="34" t="e">
        <f>DATE(DATEDIF(AK34,AL34,"y"),DATEDIF(AK34,AL34,"ym"),DATEDIF(AK34,AL34,"md"))</f>
        <v>#NUM!</v>
      </c>
      <c r="AN34" s="41">
        <f>IF(ISERROR(AG34+(AI34-AH34)-(AL34-AK34)),AG34,(AG34+(AI34-AH34)-(AL34-AK34)))</f>
        <v>38838</v>
      </c>
      <c r="AO34" s="39" t="str">
        <f>CONCATENATE(TEXT(YEAR(F34)+60,"####"),"-",IF(MONTH(F34)&lt;=6,"06-30","12-31"))</f>
        <v>2025-06-30</v>
      </c>
      <c r="AP34" s="42" t="s">
        <v>198</v>
      </c>
      <c r="AQ34" s="75"/>
      <c r="AR34" s="7"/>
    </row>
    <row r="35" spans="1:44" s="126" customFormat="1" ht="22.5" customHeight="1">
      <c r="A35" s="7"/>
      <c r="B35" s="28" t="s">
        <v>157</v>
      </c>
      <c r="C35" s="29" t="s">
        <v>5</v>
      </c>
      <c r="D35" s="29">
        <v>8</v>
      </c>
      <c r="E35" s="29" t="s">
        <v>101</v>
      </c>
      <c r="F35" s="34">
        <v>26724</v>
      </c>
      <c r="G35" s="34">
        <v>38324</v>
      </c>
      <c r="H35" s="34">
        <v>41019</v>
      </c>
      <c r="I35" s="41">
        <f>DATE(DATEDIF(H35,$AO$1,"y"),DATEDIF(H35,$AO$1,"ym"),DATEDIF(H35,$AO$1,"md"))</f>
        <v>1197</v>
      </c>
      <c r="J35" s="90" t="s">
        <v>198</v>
      </c>
      <c r="K35" s="34">
        <v>42227</v>
      </c>
      <c r="L35" s="34">
        <v>42592</v>
      </c>
      <c r="M35" s="34">
        <f>DATE(DATEDIF(K35,L35,"y"),DATEDIF(K35,L35,"ym"),DATEDIF(K35,L35,"md"))</f>
        <v>335</v>
      </c>
      <c r="N35" s="41">
        <f>(($AO$1-H35+1)*0.8)-(L35-K35+1)*0.8</f>
        <v>690.40000000000009</v>
      </c>
      <c r="O35" s="31">
        <f>YEAR(N35)+INT((MONTH(N35)-1+INT(DAY(N35)/IF(DAY(N35)=30,30,IF(DAY(N35)=31,31,30))))/12)-1900</f>
        <v>1</v>
      </c>
      <c r="P35" s="32">
        <f>MOD((MONTH(N35)-1)+INT(DAY(N35)/IF(DAY(N35)=30,30,IF(DAY(N35)=31,31,30))),12)</f>
        <v>10</v>
      </c>
      <c r="Q35" s="33">
        <f>MOD(DAY(N35),IF(DAY(N35)=30,30,IF(DAY(N35)=31,30,30)))</f>
        <v>20</v>
      </c>
      <c r="R35" s="41">
        <f>DATE(O35,P35,Q35)</f>
        <v>659</v>
      </c>
      <c r="S35" s="43">
        <f>DATE(DATEDIF(G35,$AO$1,"y"),DATEDIF(G35,$AO$1,"ym"),DATEDIF(G35,$AO$1,"md"))</f>
        <v>3893</v>
      </c>
      <c r="T35" s="34"/>
      <c r="U35" s="34"/>
      <c r="V35" s="34" t="e">
        <f>DATE(DATEDIF(T35,U35,"y"),DATEDIF(T35,U35,"ym"),DATEDIF(T35,U35,"md"))</f>
        <v>#NUM!</v>
      </c>
      <c r="W35" s="41">
        <f>(($AO$1-G35+1)*0.2)-((U35-T35+1)*0.2)</f>
        <v>784.6</v>
      </c>
      <c r="X35" s="35">
        <f>YEAR(W35)+INT((MONTH(W35)-1+INT(DAY(W35)/IF(DAY(W35)=30,30,IF(DAY(W35)=31,31,30))))/12)-1900</f>
        <v>2</v>
      </c>
      <c r="Y35" s="36">
        <f>MOD((MONTH(W35)-1)+INT(DAY(W35)/IF(DAY(W35)=30,30,IF(DAY(W35)=31,31,30))),12)</f>
        <v>1</v>
      </c>
      <c r="Z35" s="37">
        <f>MOD(DAY(W35),IF(DAY(W35)=30,30,IF(DAY(W35)=31,30,30)))</f>
        <v>22</v>
      </c>
      <c r="AA35" s="44">
        <f>DATE(X35,Y35,Z35)</f>
        <v>753</v>
      </c>
      <c r="AB35" s="45">
        <f>VALUE(IF(AC35&gt;=12,(X35+O35+1),(O35+X35)))</f>
        <v>4</v>
      </c>
      <c r="AC35" s="45">
        <f>IF(AE35&gt;=60,(Y35+P35+2),IF(AE35&gt;=30,(Y35+P35+1),(Y35+P35)))</f>
        <v>12</v>
      </c>
      <c r="AD35" s="45">
        <f>VALUE(IF(AC35&gt;=12,(AC35-12),AC35))</f>
        <v>0</v>
      </c>
      <c r="AE35" s="45">
        <f>Z35+Q35</f>
        <v>42</v>
      </c>
      <c r="AF35" s="45">
        <f>IF(AE35&gt;=30,MOD(AE35,30),AE35)</f>
        <v>12</v>
      </c>
      <c r="AG35" s="41" t="str">
        <f>CONCATENATE(IF(AB35&gt;=10,AB35,"0"&amp;AB35),IF(AD35&gt;=10,"-"&amp;AD35,"-"&amp;"0"&amp;AD35),IF(AF35&gt;=10,"-"&amp;AF35,"-0"&amp;AF35))</f>
        <v>04-00-12</v>
      </c>
      <c r="AH35" s="34"/>
      <c r="AI35" s="34"/>
      <c r="AJ35" s="34"/>
      <c r="AK35" s="34"/>
      <c r="AL35" s="34"/>
      <c r="AM35" s="34" t="e">
        <f>DATE(DATEDIF(AK35,AL35,"y"),DATEDIF(AK35,AL35,"ym"),DATEDIF(AK35,AL35,"md"))</f>
        <v>#NUM!</v>
      </c>
      <c r="AN35" s="41" t="str">
        <f>IF(ISERROR(AG35+(AI35-AH35)-(AL35-AK35)),AG35,(AG35+(AI35-AH35)-(AL35-AK35)))</f>
        <v>04-00-12</v>
      </c>
      <c r="AO35" s="39" t="str">
        <f>CONCATENATE(TEXT(YEAR(F35)+60,"####"),"-",IF(MONTH(F35)&lt;=6,"06-30","12-31"))</f>
        <v>2033-06-30</v>
      </c>
      <c r="AP35" s="42" t="s">
        <v>198</v>
      </c>
      <c r="AR35" s="7"/>
    </row>
    <row r="36" spans="1:44" ht="16.5" customHeight="1">
      <c r="A36" s="7"/>
      <c r="B36" s="49" t="s">
        <v>45</v>
      </c>
      <c r="C36" s="50" t="s">
        <v>5</v>
      </c>
      <c r="D36" s="50">
        <v>8</v>
      </c>
      <c r="E36" s="50" t="s">
        <v>124</v>
      </c>
      <c r="F36" s="54">
        <v>29552</v>
      </c>
      <c r="G36" s="54">
        <v>38322</v>
      </c>
      <c r="H36" s="54">
        <v>41275</v>
      </c>
      <c r="I36" s="41">
        <f t="shared" si="0"/>
        <v>942</v>
      </c>
      <c r="J36" s="92" t="s">
        <v>189</v>
      </c>
      <c r="K36" s="54" t="s">
        <v>167</v>
      </c>
      <c r="L36" s="54" t="s">
        <v>167</v>
      </c>
      <c r="M36" s="34" t="e">
        <f t="shared" si="1"/>
        <v>#VALUE!</v>
      </c>
      <c r="N36" s="41" t="e">
        <f t="shared" si="2"/>
        <v>#VALUE!</v>
      </c>
      <c r="O36" s="31" t="e">
        <f t="shared" si="48"/>
        <v>#VALUE!</v>
      </c>
      <c r="P36" s="32" t="e">
        <f t="shared" si="49"/>
        <v>#VALUE!</v>
      </c>
      <c r="Q36" s="33" t="e">
        <f t="shared" si="50"/>
        <v>#VALUE!</v>
      </c>
      <c r="R36" s="41" t="e">
        <f t="shared" si="6"/>
        <v>#VALUE!</v>
      </c>
      <c r="S36" s="43">
        <f t="shared" si="7"/>
        <v>3895</v>
      </c>
      <c r="T36" s="54"/>
      <c r="U36" s="54"/>
      <c r="V36" s="34" t="e">
        <f t="shared" si="8"/>
        <v>#NUM!</v>
      </c>
      <c r="W36" s="41">
        <f t="shared" si="9"/>
        <v>785</v>
      </c>
      <c r="X36" s="35">
        <f t="shared" si="10"/>
        <v>2</v>
      </c>
      <c r="Y36" s="36">
        <f t="shared" si="11"/>
        <v>1</v>
      </c>
      <c r="Z36" s="37">
        <f t="shared" si="12"/>
        <v>23</v>
      </c>
      <c r="AA36" s="44">
        <f t="shared" si="13"/>
        <v>754</v>
      </c>
      <c r="AB36" s="45" t="e">
        <f t="shared" si="26"/>
        <v>#VALUE!</v>
      </c>
      <c r="AC36" s="45" t="e">
        <f t="shared" si="27"/>
        <v>#VALUE!</v>
      </c>
      <c r="AD36" s="45" t="e">
        <f t="shared" si="28"/>
        <v>#VALUE!</v>
      </c>
      <c r="AE36" s="45" t="e">
        <f t="shared" si="29"/>
        <v>#VALUE!</v>
      </c>
      <c r="AF36" s="45" t="e">
        <f t="shared" si="30"/>
        <v>#VALUE!</v>
      </c>
      <c r="AG36" s="41" t="e">
        <f t="shared" si="31"/>
        <v>#VALUE!</v>
      </c>
      <c r="AH36" s="54"/>
      <c r="AI36" s="54"/>
      <c r="AJ36" s="54"/>
      <c r="AK36" s="54"/>
      <c r="AL36" s="93"/>
      <c r="AM36" s="34" t="e">
        <f t="shared" si="20"/>
        <v>#NUM!</v>
      </c>
      <c r="AN36" s="41" t="e">
        <f t="shared" si="47"/>
        <v>#VALUE!</v>
      </c>
      <c r="AO36" s="39" t="str">
        <f t="shared" si="51"/>
        <v>2040-12-31</v>
      </c>
      <c r="AP36" s="42"/>
    </row>
    <row r="37" spans="1:44" ht="16.5" customHeight="1">
      <c r="A37" s="7"/>
      <c r="B37" s="49" t="s">
        <v>45</v>
      </c>
      <c r="C37" s="50" t="s">
        <v>5</v>
      </c>
      <c r="D37" s="50">
        <v>8</v>
      </c>
      <c r="E37" s="50" t="s">
        <v>125</v>
      </c>
      <c r="F37" s="54">
        <v>22291</v>
      </c>
      <c r="G37" s="54">
        <v>38322</v>
      </c>
      <c r="H37" s="54">
        <v>41275</v>
      </c>
      <c r="I37" s="41">
        <f t="shared" si="0"/>
        <v>942</v>
      </c>
      <c r="J37" s="92"/>
      <c r="K37" s="54"/>
      <c r="L37" s="54"/>
      <c r="M37" s="34" t="e">
        <f t="shared" si="1"/>
        <v>#NUM!</v>
      </c>
      <c r="N37" s="41">
        <f t="shared" si="2"/>
        <v>777.60000000000014</v>
      </c>
      <c r="O37" s="31">
        <f t="shared" si="48"/>
        <v>2</v>
      </c>
      <c r="P37" s="32">
        <f t="shared" si="49"/>
        <v>1</v>
      </c>
      <c r="Q37" s="33">
        <f t="shared" si="50"/>
        <v>15</v>
      </c>
      <c r="R37" s="41">
        <f t="shared" si="6"/>
        <v>746</v>
      </c>
      <c r="S37" s="43">
        <f t="shared" si="7"/>
        <v>3895</v>
      </c>
      <c r="T37" s="54"/>
      <c r="U37" s="54"/>
      <c r="V37" s="34" t="e">
        <f t="shared" si="8"/>
        <v>#NUM!</v>
      </c>
      <c r="W37" s="41">
        <f t="shared" si="9"/>
        <v>785</v>
      </c>
      <c r="X37" s="35">
        <f t="shared" si="10"/>
        <v>2</v>
      </c>
      <c r="Y37" s="36">
        <f t="shared" si="11"/>
        <v>1</v>
      </c>
      <c r="Z37" s="37">
        <f t="shared" si="12"/>
        <v>23</v>
      </c>
      <c r="AA37" s="44">
        <f t="shared" si="13"/>
        <v>754</v>
      </c>
      <c r="AB37" s="45">
        <f t="shared" si="26"/>
        <v>4</v>
      </c>
      <c r="AC37" s="45">
        <f t="shared" si="27"/>
        <v>3</v>
      </c>
      <c r="AD37" s="45">
        <f t="shared" si="28"/>
        <v>3</v>
      </c>
      <c r="AE37" s="45">
        <f t="shared" si="29"/>
        <v>38</v>
      </c>
      <c r="AF37" s="45">
        <f t="shared" si="30"/>
        <v>8</v>
      </c>
      <c r="AG37" s="41" t="str">
        <f t="shared" si="31"/>
        <v>04-03-08</v>
      </c>
      <c r="AH37" s="54"/>
      <c r="AI37" s="54"/>
      <c r="AJ37" s="54"/>
      <c r="AK37" s="54"/>
      <c r="AL37" s="54"/>
      <c r="AM37" s="34" t="e">
        <f t="shared" si="20"/>
        <v>#NUM!</v>
      </c>
      <c r="AN37" s="41">
        <f t="shared" ref="AN37:AN39" si="52">IF(ISERROR(AG37+(AI37-AH37)-(AL37-AK37)),AG37,(AG37+(AI37-AH37)-(AL37-AK37)))</f>
        <v>38054</v>
      </c>
      <c r="AO37" s="39" t="str">
        <f t="shared" ref="AO37:AO39" si="53">CONCATENATE(TEXT(YEAR(F37)+60,"####"),"-",IF(MONTH(F37)&lt;=6,"06-30","12-31"))</f>
        <v>2021-06-30</v>
      </c>
      <c r="AP37" s="42"/>
    </row>
    <row r="38" spans="1:44" ht="16.5" customHeight="1">
      <c r="A38" s="7"/>
      <c r="B38" s="49" t="s">
        <v>45</v>
      </c>
      <c r="C38" s="50" t="s">
        <v>5</v>
      </c>
      <c r="D38" s="50">
        <v>8</v>
      </c>
      <c r="E38" s="50" t="s">
        <v>126</v>
      </c>
      <c r="F38" s="54">
        <v>24892</v>
      </c>
      <c r="G38" s="54">
        <v>38322</v>
      </c>
      <c r="H38" s="54">
        <v>41275</v>
      </c>
      <c r="I38" s="41">
        <f t="shared" si="0"/>
        <v>942</v>
      </c>
      <c r="J38" s="92"/>
      <c r="K38" s="54"/>
      <c r="L38" s="54"/>
      <c r="M38" s="34" t="e">
        <f t="shared" si="1"/>
        <v>#NUM!</v>
      </c>
      <c r="N38" s="41">
        <f t="shared" si="2"/>
        <v>777.60000000000014</v>
      </c>
      <c r="O38" s="31">
        <f t="shared" si="48"/>
        <v>2</v>
      </c>
      <c r="P38" s="32">
        <f t="shared" si="49"/>
        <v>1</v>
      </c>
      <c r="Q38" s="33">
        <f t="shared" si="50"/>
        <v>15</v>
      </c>
      <c r="R38" s="41">
        <f t="shared" si="6"/>
        <v>746</v>
      </c>
      <c r="S38" s="43">
        <f t="shared" si="7"/>
        <v>3895</v>
      </c>
      <c r="T38" s="54"/>
      <c r="U38" s="54"/>
      <c r="V38" s="34" t="e">
        <f t="shared" si="8"/>
        <v>#NUM!</v>
      </c>
      <c r="W38" s="41">
        <f t="shared" si="9"/>
        <v>785</v>
      </c>
      <c r="X38" s="35">
        <f t="shared" si="10"/>
        <v>2</v>
      </c>
      <c r="Y38" s="36">
        <f t="shared" si="11"/>
        <v>1</v>
      </c>
      <c r="Z38" s="37">
        <f t="shared" si="12"/>
        <v>23</v>
      </c>
      <c r="AA38" s="44">
        <f t="shared" si="13"/>
        <v>754</v>
      </c>
      <c r="AB38" s="45">
        <f t="shared" si="26"/>
        <v>4</v>
      </c>
      <c r="AC38" s="45">
        <f t="shared" si="27"/>
        <v>3</v>
      </c>
      <c r="AD38" s="45">
        <f t="shared" si="28"/>
        <v>3</v>
      </c>
      <c r="AE38" s="45">
        <f t="shared" si="29"/>
        <v>38</v>
      </c>
      <c r="AF38" s="45">
        <f t="shared" si="30"/>
        <v>8</v>
      </c>
      <c r="AG38" s="41" t="str">
        <f t="shared" si="31"/>
        <v>04-03-08</v>
      </c>
      <c r="AH38" s="54"/>
      <c r="AI38" s="54"/>
      <c r="AJ38" s="54"/>
      <c r="AK38" s="54"/>
      <c r="AL38" s="54"/>
      <c r="AM38" s="34" t="e">
        <f t="shared" si="20"/>
        <v>#NUM!</v>
      </c>
      <c r="AN38" s="41">
        <f t="shared" si="52"/>
        <v>38054</v>
      </c>
      <c r="AO38" s="39" t="str">
        <f t="shared" si="53"/>
        <v>2028-06-30</v>
      </c>
      <c r="AP38" s="42"/>
    </row>
    <row r="39" spans="1:44" ht="16.5" customHeight="1">
      <c r="A39" s="7"/>
      <c r="B39" s="49" t="s">
        <v>164</v>
      </c>
      <c r="C39" s="50" t="s">
        <v>5</v>
      </c>
      <c r="D39" s="50">
        <v>8</v>
      </c>
      <c r="E39" s="50" t="s">
        <v>127</v>
      </c>
      <c r="F39" s="54">
        <v>26732</v>
      </c>
      <c r="G39" s="54">
        <v>38327</v>
      </c>
      <c r="H39" s="54">
        <v>41275</v>
      </c>
      <c r="I39" s="41">
        <f t="shared" si="0"/>
        <v>942</v>
      </c>
      <c r="J39" s="92"/>
      <c r="K39" s="54"/>
      <c r="L39" s="54"/>
      <c r="M39" s="34" t="e">
        <f t="shared" si="1"/>
        <v>#NUM!</v>
      </c>
      <c r="N39" s="41">
        <f t="shared" si="2"/>
        <v>777.60000000000014</v>
      </c>
      <c r="O39" s="31">
        <f t="shared" si="48"/>
        <v>2</v>
      </c>
      <c r="P39" s="32">
        <f t="shared" si="49"/>
        <v>1</v>
      </c>
      <c r="Q39" s="33">
        <f t="shared" si="50"/>
        <v>15</v>
      </c>
      <c r="R39" s="41">
        <f t="shared" si="6"/>
        <v>746</v>
      </c>
      <c r="S39" s="43">
        <f t="shared" si="7"/>
        <v>3890</v>
      </c>
      <c r="T39" s="54"/>
      <c r="U39" s="54"/>
      <c r="V39" s="34" t="e">
        <f t="shared" si="8"/>
        <v>#NUM!</v>
      </c>
      <c r="W39" s="41">
        <f t="shared" si="9"/>
        <v>784</v>
      </c>
      <c r="X39" s="35">
        <f t="shared" si="10"/>
        <v>2</v>
      </c>
      <c r="Y39" s="36">
        <f t="shared" si="11"/>
        <v>1</v>
      </c>
      <c r="Z39" s="37">
        <f t="shared" si="12"/>
        <v>22</v>
      </c>
      <c r="AA39" s="44">
        <f t="shared" si="13"/>
        <v>753</v>
      </c>
      <c r="AB39" s="45">
        <f t="shared" si="26"/>
        <v>4</v>
      </c>
      <c r="AC39" s="45">
        <f t="shared" si="27"/>
        <v>3</v>
      </c>
      <c r="AD39" s="45">
        <f t="shared" si="28"/>
        <v>3</v>
      </c>
      <c r="AE39" s="45">
        <f t="shared" si="29"/>
        <v>37</v>
      </c>
      <c r="AF39" s="45">
        <f t="shared" si="30"/>
        <v>7</v>
      </c>
      <c r="AG39" s="41" t="str">
        <f t="shared" si="31"/>
        <v>04-03-07</v>
      </c>
      <c r="AH39" s="54"/>
      <c r="AI39" s="54"/>
      <c r="AJ39" s="54"/>
      <c r="AK39" s="54"/>
      <c r="AL39" s="54"/>
      <c r="AM39" s="34" t="e">
        <f t="shared" si="20"/>
        <v>#NUM!</v>
      </c>
      <c r="AN39" s="41">
        <f t="shared" si="52"/>
        <v>38053</v>
      </c>
      <c r="AO39" s="39" t="str">
        <f t="shared" si="53"/>
        <v>2033-06-30</v>
      </c>
      <c r="AP39" s="42"/>
    </row>
    <row r="252" spans="2:43" ht="21">
      <c r="B252" s="1" ph="1"/>
      <c r="C252" s="1" ph="1"/>
      <c r="E252" s="1" ph="1"/>
      <c r="F252" s="2" ph="1"/>
      <c r="G252" s="2" ph="1"/>
      <c r="AQ252" s="20" ph="1"/>
    </row>
    <row r="265" spans="2:43" ht="21">
      <c r="AQ265" s="20" ph="1"/>
    </row>
    <row r="268" spans="2:43" ht="21">
      <c r="B268" s="1" ph="1"/>
      <c r="E268" s="1" ph="1"/>
      <c r="F268" s="2" ph="1"/>
      <c r="G268" s="2" ph="1"/>
      <c r="AQ268" s="20" ph="1"/>
    </row>
  </sheetData>
  <mergeCells count="33">
    <mergeCell ref="AN2:AN4"/>
    <mergeCell ref="AO2:AO4"/>
    <mergeCell ref="AP2:AP4"/>
    <mergeCell ref="I3:I4"/>
    <mergeCell ref="J3:J4"/>
    <mergeCell ref="K3:M3"/>
    <mergeCell ref="N3:N4"/>
    <mergeCell ref="O3:Q3"/>
    <mergeCell ref="R3:R4"/>
    <mergeCell ref="S3:S4"/>
    <mergeCell ref="AK3:AM3"/>
    <mergeCell ref="AB3:AB4"/>
    <mergeCell ref="AC3:AC4"/>
    <mergeCell ref="AD3:AD4"/>
    <mergeCell ref="AE3:AE4"/>
    <mergeCell ref="AF3:AF4"/>
    <mergeCell ref="AG2:AG4"/>
    <mergeCell ref="AH2:AM2"/>
    <mergeCell ref="T3:V3"/>
    <mergeCell ref="W3:W4"/>
    <mergeCell ref="X3:Z3"/>
    <mergeCell ref="AA3:AA4"/>
    <mergeCell ref="AH3:AJ3"/>
    <mergeCell ref="G2:G4"/>
    <mergeCell ref="H2:H4"/>
    <mergeCell ref="I2:R2"/>
    <mergeCell ref="S2:AA2"/>
    <mergeCell ref="AB2:AF2"/>
    <mergeCell ref="B2:B4"/>
    <mergeCell ref="C2:C4"/>
    <mergeCell ref="D2:D4"/>
    <mergeCell ref="E2:E4"/>
    <mergeCell ref="F2:F4"/>
  </mergeCells>
  <phoneticPr fontId="1" type="noConversion"/>
  <printOptions horizontalCentered="1"/>
  <pageMargins left="0.19685039370078741" right="0.15748031496062992" top="0.39370078740157483" bottom="0.23622047244094491" header="0.27559055118110237" footer="0.15748031496062992"/>
  <pageSetup paperSize="9" scale="73" fitToHeight="0" orientation="landscape" cellComments="asDisplayed" r:id="rId1"/>
  <headerFooter alignWithMargins="0">
    <oddHeader>&amp;C&amp;"돋움,굵게"&amp;20우정직 공무원 명부(&amp;A)</oddHeader>
    <oddFooter>&amp;R&amp;N 페이지 중 &amp;P페이지</oddFooter>
  </headerFooter>
  <rowBreaks count="1" manualBreakCount="1">
    <brk id="34" max="41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93"/>
  <sheetViews>
    <sheetView showGridLines="0" view="pageBreakPreview" zoomScaleNormal="85" zoomScaleSheetLayoutView="100" workbookViewId="0">
      <pane xSplit="9" ySplit="4" topLeftCell="J5" activePane="bottomRight" state="frozen"/>
      <selection activeCell="AO2" sqref="AO2:AO4"/>
      <selection pane="topRight" activeCell="AO2" sqref="AO2:AO4"/>
      <selection pane="bottomLeft" activeCell="AO2" sqref="AO2:AO4"/>
      <selection pane="bottomRight" activeCell="E28" sqref="E28"/>
    </sheetView>
  </sheetViews>
  <sheetFormatPr defaultRowHeight="12"/>
  <cols>
    <col min="1" max="1" width="3.109375" style="1" customWidth="1"/>
    <col min="2" max="2" width="7.109375" style="1" bestFit="1" customWidth="1"/>
    <col min="3" max="4" width="4.21875" style="1" bestFit="1" customWidth="1"/>
    <col min="5" max="5" width="6" style="1" customWidth="1"/>
    <col min="6" max="7" width="8.5546875" style="2" customWidth="1"/>
    <col min="8" max="9" width="8.5546875" style="1" customWidth="1"/>
    <col min="10" max="10" width="12.33203125" style="20" customWidth="1"/>
    <col min="11" max="12" width="8.5546875" style="1" customWidth="1"/>
    <col min="13" max="18" width="8.5546875" style="1" hidden="1" customWidth="1"/>
    <col min="19" max="19" width="8.5546875" style="1" customWidth="1"/>
    <col min="20" max="25" width="8.5546875" style="1" hidden="1" customWidth="1"/>
    <col min="26" max="27" width="8.44140625" style="5" hidden="1" customWidth="1"/>
    <col min="28" max="28" width="10.21875" style="1" hidden="1" customWidth="1"/>
    <col min="29" max="29" width="8.44140625" style="5" hidden="1" customWidth="1"/>
    <col min="30" max="32" width="8.88671875" style="1" hidden="1" customWidth="1"/>
    <col min="33" max="33" width="8.88671875" style="1" customWidth="1"/>
    <col min="34" max="35" width="8.88671875" style="1"/>
    <col min="36" max="36" width="0" style="1" hidden="1" customWidth="1"/>
    <col min="37" max="37" width="8.88671875" style="1"/>
    <col min="38" max="38" width="8.88671875" style="2"/>
    <col min="39" max="39" width="0" style="2" hidden="1" customWidth="1"/>
    <col min="40" max="40" width="8.88671875" style="2"/>
    <col min="41" max="41" width="10.33203125" style="1" customWidth="1"/>
    <col min="42" max="42" width="7.21875" style="1" customWidth="1"/>
    <col min="43" max="43" width="17.77734375" style="106" customWidth="1"/>
    <col min="44" max="16384" width="8.88671875" style="1"/>
  </cols>
  <sheetData>
    <row r="1" spans="1:43" ht="12.75" thickBot="1">
      <c r="I1" s="3"/>
      <c r="J1" s="19"/>
      <c r="K1" s="3"/>
      <c r="L1" s="3"/>
      <c r="M1" s="3"/>
      <c r="N1" s="3"/>
      <c r="O1" s="3"/>
      <c r="P1" s="3"/>
      <c r="Q1" s="3"/>
      <c r="R1" s="3"/>
      <c r="Z1" s="1"/>
      <c r="AA1" s="1"/>
      <c r="AC1" s="1"/>
      <c r="AL1" s="25"/>
      <c r="AM1" s="25"/>
      <c r="AN1" s="27" t="s">
        <v>12</v>
      </c>
      <c r="AO1" s="3">
        <v>42247</v>
      </c>
      <c r="AP1" s="107"/>
    </row>
    <row r="2" spans="1:43" ht="24" customHeight="1">
      <c r="B2" s="183" t="s">
        <v>1</v>
      </c>
      <c r="C2" s="163" t="s">
        <v>4</v>
      </c>
      <c r="D2" s="163" t="s">
        <v>30</v>
      </c>
      <c r="E2" s="163" t="s">
        <v>6</v>
      </c>
      <c r="F2" s="163" t="s">
        <v>0</v>
      </c>
      <c r="G2" s="163" t="s">
        <v>7</v>
      </c>
      <c r="H2" s="163" t="s">
        <v>31</v>
      </c>
      <c r="I2" s="166" t="s">
        <v>32</v>
      </c>
      <c r="J2" s="167"/>
      <c r="K2" s="167"/>
      <c r="L2" s="167"/>
      <c r="M2" s="167"/>
      <c r="N2" s="167"/>
      <c r="O2" s="167"/>
      <c r="P2" s="167"/>
      <c r="Q2" s="167"/>
      <c r="R2" s="168"/>
      <c r="S2" s="175" t="s">
        <v>11</v>
      </c>
      <c r="T2" s="176"/>
      <c r="U2" s="176"/>
      <c r="V2" s="176"/>
      <c r="W2" s="176"/>
      <c r="X2" s="176"/>
      <c r="Y2" s="176"/>
      <c r="Z2" s="176"/>
      <c r="AA2" s="148"/>
      <c r="AB2" s="154" t="s">
        <v>20</v>
      </c>
      <c r="AC2" s="155"/>
      <c r="AD2" s="155"/>
      <c r="AE2" s="155"/>
      <c r="AF2" s="156"/>
      <c r="AG2" s="157" t="s">
        <v>19</v>
      </c>
      <c r="AH2" s="144" t="s">
        <v>17</v>
      </c>
      <c r="AI2" s="145"/>
      <c r="AJ2" s="145"/>
      <c r="AK2" s="145"/>
      <c r="AL2" s="145"/>
      <c r="AM2" s="146"/>
      <c r="AN2" s="136" t="s">
        <v>18</v>
      </c>
      <c r="AO2" s="148" t="s">
        <v>10</v>
      </c>
      <c r="AP2" s="151" t="s">
        <v>16</v>
      </c>
    </row>
    <row r="3" spans="1:43" ht="15.95" customHeight="1">
      <c r="B3" s="184"/>
      <c r="C3" s="164"/>
      <c r="D3" s="164"/>
      <c r="E3" s="164"/>
      <c r="F3" s="164"/>
      <c r="G3" s="164"/>
      <c r="H3" s="164"/>
      <c r="I3" s="139" t="s">
        <v>33</v>
      </c>
      <c r="J3" s="171" t="s">
        <v>181</v>
      </c>
      <c r="K3" s="172" t="s">
        <v>35</v>
      </c>
      <c r="L3" s="173"/>
      <c r="M3" s="174"/>
      <c r="N3" s="139" t="s">
        <v>29</v>
      </c>
      <c r="O3" s="160" t="s">
        <v>21</v>
      </c>
      <c r="P3" s="161"/>
      <c r="Q3" s="162"/>
      <c r="R3" s="139" t="s">
        <v>22</v>
      </c>
      <c r="S3" s="177" t="s">
        <v>11</v>
      </c>
      <c r="T3" s="169" t="s">
        <v>35</v>
      </c>
      <c r="U3" s="169"/>
      <c r="V3" s="169"/>
      <c r="W3" s="139" t="s">
        <v>29</v>
      </c>
      <c r="X3" s="160" t="s">
        <v>23</v>
      </c>
      <c r="Y3" s="161"/>
      <c r="Z3" s="162"/>
      <c r="AA3" s="139" t="s">
        <v>22</v>
      </c>
      <c r="AB3" s="139" t="s">
        <v>24</v>
      </c>
      <c r="AC3" s="139" t="s">
        <v>25</v>
      </c>
      <c r="AD3" s="139" t="s">
        <v>26</v>
      </c>
      <c r="AE3" s="139" t="s">
        <v>27</v>
      </c>
      <c r="AF3" s="139" t="s">
        <v>28</v>
      </c>
      <c r="AG3" s="158"/>
      <c r="AH3" s="141" t="s">
        <v>36</v>
      </c>
      <c r="AI3" s="142"/>
      <c r="AJ3" s="143"/>
      <c r="AK3" s="147" t="s">
        <v>37</v>
      </c>
      <c r="AL3" s="147"/>
      <c r="AM3" s="147"/>
      <c r="AN3" s="137"/>
      <c r="AO3" s="149"/>
      <c r="AP3" s="152"/>
    </row>
    <row r="4" spans="1:43" ht="15.95" customHeight="1" thickBot="1">
      <c r="B4" s="185"/>
      <c r="C4" s="165"/>
      <c r="D4" s="165"/>
      <c r="E4" s="165"/>
      <c r="F4" s="165"/>
      <c r="G4" s="165"/>
      <c r="H4" s="165"/>
      <c r="I4" s="170"/>
      <c r="J4" s="182"/>
      <c r="K4" s="21" t="s">
        <v>13</v>
      </c>
      <c r="L4" s="21" t="s">
        <v>14</v>
      </c>
      <c r="M4" s="21" t="s">
        <v>15</v>
      </c>
      <c r="N4" s="170"/>
      <c r="O4" s="6" t="s">
        <v>24</v>
      </c>
      <c r="P4" s="6" t="s">
        <v>26</v>
      </c>
      <c r="Q4" s="6" t="s">
        <v>28</v>
      </c>
      <c r="R4" s="170"/>
      <c r="S4" s="178"/>
      <c r="T4" s="95" t="s">
        <v>13</v>
      </c>
      <c r="U4" s="95" t="s">
        <v>14</v>
      </c>
      <c r="V4" s="95" t="s">
        <v>15</v>
      </c>
      <c r="W4" s="140"/>
      <c r="X4" s="94" t="s">
        <v>24</v>
      </c>
      <c r="Y4" s="94" t="s">
        <v>26</v>
      </c>
      <c r="Z4" s="94" t="s">
        <v>28</v>
      </c>
      <c r="AA4" s="140"/>
      <c r="AB4" s="140"/>
      <c r="AC4" s="140"/>
      <c r="AD4" s="140"/>
      <c r="AE4" s="140"/>
      <c r="AF4" s="140"/>
      <c r="AG4" s="159"/>
      <c r="AH4" s="24" t="s">
        <v>13</v>
      </c>
      <c r="AI4" s="24" t="s">
        <v>14</v>
      </c>
      <c r="AJ4" s="24" t="s">
        <v>15</v>
      </c>
      <c r="AK4" s="24" t="s">
        <v>13</v>
      </c>
      <c r="AL4" s="26" t="s">
        <v>14</v>
      </c>
      <c r="AM4" s="26" t="s">
        <v>15</v>
      </c>
      <c r="AN4" s="138"/>
      <c r="AO4" s="150"/>
      <c r="AP4" s="153"/>
    </row>
    <row r="5" spans="1:43" s="7" customFormat="1" ht="24.95" customHeight="1" thickTop="1">
      <c r="A5" s="76">
        <v>1</v>
      </c>
      <c r="B5" s="48" t="s">
        <v>183</v>
      </c>
      <c r="C5" s="8" t="s">
        <v>5</v>
      </c>
      <c r="D5" s="8">
        <v>9</v>
      </c>
      <c r="E5" s="127" t="s">
        <v>131</v>
      </c>
      <c r="F5" s="9">
        <v>29326</v>
      </c>
      <c r="G5" s="9">
        <v>39531</v>
      </c>
      <c r="H5" s="9">
        <v>40908</v>
      </c>
      <c r="I5" s="10">
        <f t="shared" ref="I5:I19" si="0">DATE(DATEDIF(H5,$AO$1,"y"),DATEDIF(H5,$AO$1,"ym"),DATEDIF(H5,$AO$1,"md"))</f>
        <v>1308</v>
      </c>
      <c r="J5" s="122"/>
      <c r="K5" s="9"/>
      <c r="L5" s="9"/>
      <c r="M5" s="15" t="e">
        <f t="shared" ref="M5:M24" si="1">DATE(DATEDIF(K5,L5,"y"),DATEDIF(K5,L5,"ym"),DATEDIF(K5,L5,"md"))</f>
        <v>#NUM!</v>
      </c>
      <c r="N5" s="10">
        <f t="shared" ref="N5:N19" si="2">(($AO$1-H5+1)*0.8)-(L5-K5+1)*0.8</f>
        <v>1071.2</v>
      </c>
      <c r="O5" s="11">
        <f t="shared" ref="O5:O19" si="3">YEAR(N5)+INT((MONTH(N5)-1+INT(DAY(N5)/IF(DAY(N5)=30,30,IF(DAY(N5)=31,31,30))))/12)-1900</f>
        <v>2</v>
      </c>
      <c r="P5" s="12">
        <f t="shared" ref="P5:P19" si="4">MOD((MONTH(N5)-1)+INT(DAY(N5)/IF(DAY(N5)=30,30,IF(DAY(N5)=31,31,30))),12)</f>
        <v>11</v>
      </c>
      <c r="Q5" s="13">
        <f t="shared" ref="Q5:Q19" si="5">MOD(DAY(N5),IF(DAY(N5)=30,30,IF(DAY(N5)=31,30,30)))</f>
        <v>6</v>
      </c>
      <c r="R5" s="10">
        <f t="shared" ref="R5:R19" si="6">DATE(O5,P5,Q5)</f>
        <v>1041</v>
      </c>
      <c r="S5" s="14">
        <f t="shared" ref="S5:S19" si="7">DATE(DATEDIF(G5,$AO$1,"y"),DATEDIF(G5,$AO$1,"ym"),DATEDIF(G5,$AO$1,"md"))</f>
        <v>2684</v>
      </c>
      <c r="T5" s="123"/>
      <c r="U5" s="15"/>
      <c r="V5" s="15" t="e">
        <f>DATE(DATEDIF(T5,U5,"y"),DATEDIF(T5,U5,"ym"),DATEDIF(T5,U5,"md"))</f>
        <v>#NUM!</v>
      </c>
      <c r="W5" s="10">
        <f t="shared" ref="W5:W19" si="8">(($AO$1-G5+1)*0.2)-((U5-T5+1)*0.2)</f>
        <v>543.19999999999993</v>
      </c>
      <c r="X5" s="99">
        <f t="shared" ref="X5:X19" si="9">YEAR(W5)+INT((MONTH(W5)-1+INT(DAY(W5)/IF(DAY(W5)=30,30,IF(DAY(W5)=31,31,30))))/12)-1900</f>
        <v>1</v>
      </c>
      <c r="Y5" s="100">
        <f t="shared" ref="Y5:Y19" si="10">MOD((MONTH(W5)-1)+INT(DAY(W5)/IF(DAY(W5)=30,30,IF(DAY(W5)=31,31,30))),12)</f>
        <v>5</v>
      </c>
      <c r="Z5" s="101">
        <f t="shared" ref="Z5:Z19" si="11">MOD(DAY(W5),IF(DAY(W5)=30,30,IF(DAY(W5)=31,30,30)))</f>
        <v>26</v>
      </c>
      <c r="AA5" s="16">
        <f t="shared" ref="AA5:AA19" si="12">DATE(X5,Y5,Z5)</f>
        <v>512</v>
      </c>
      <c r="AB5" s="102">
        <f t="shared" ref="AB5:AB19" si="13">VALUE(IF(AC5&gt;=12,(X5+O5+1),(O5+X5)))</f>
        <v>4</v>
      </c>
      <c r="AC5" s="102">
        <f t="shared" ref="AC5:AC19" si="14">IF(AE5&gt;=60,(Y5+P5+2),IF(AE5&gt;=30,(Y5+P5+1),(Y5+P5)))</f>
        <v>17</v>
      </c>
      <c r="AD5" s="102">
        <f t="shared" ref="AD5:AD19" si="15">VALUE(IF(AC5&gt;=12,(AC5-12),AC5))</f>
        <v>5</v>
      </c>
      <c r="AE5" s="102">
        <f t="shared" ref="AE5:AE19" si="16">Z5+Q5</f>
        <v>32</v>
      </c>
      <c r="AF5" s="102">
        <f t="shared" ref="AF5:AF19" si="17">IF(AE5&gt;=30,MOD(AE5,30),AE5)</f>
        <v>2</v>
      </c>
      <c r="AG5" s="10" t="str">
        <f t="shared" ref="AG5:AG19" si="18">CONCATENATE(IF(AB5&gt;=10,AB5,"0"&amp;AB5),IF(AD5&gt;=10,"-"&amp;AD5,"-"&amp;"0"&amp;AD5),IF(AF5&gt;=10,"-"&amp;AF5,"-0"&amp;AF5))</f>
        <v>04-05-02</v>
      </c>
      <c r="AH5" s="15"/>
      <c r="AI5" s="15"/>
      <c r="AJ5" s="15" t="e">
        <f>DATE(DATEDIF(AH5,AI5,"y"),DATEDIF(AH5,AI5,"ym"),DATEDIF(AH5,AI5,"md"))</f>
        <v>#NUM!</v>
      </c>
      <c r="AK5" s="15"/>
      <c r="AL5" s="61"/>
      <c r="AM5" s="15" t="e">
        <f t="shared" ref="AM5:AM19" si="19">DATE(DATEDIF(AK5,AL5,"y"),DATEDIF(AK5,AL5,"ym"),DATEDIF(AK5,AL5,"md"))</f>
        <v>#NUM!</v>
      </c>
      <c r="AN5" s="10">
        <f t="shared" ref="AN5:AN19" si="20">IF(ISERROR(AG5+(AI5-AH5)-(AL5-AK5)),AG5,(AG5+(AI5-AH5)-(AL5-AK5)))</f>
        <v>38109</v>
      </c>
      <c r="AO5" s="103" t="str">
        <f t="shared" ref="AO5:AO19" si="21">CONCATENATE(TEXT(YEAR(F5)+60,"####"),"-",IF(MONTH(F5)&lt;=6,"06-30","12-31"))</f>
        <v>2040-06-30</v>
      </c>
      <c r="AP5" s="115" t="s">
        <v>188</v>
      </c>
      <c r="AQ5" s="89"/>
    </row>
    <row r="6" spans="1:43" ht="24.95" customHeight="1">
      <c r="A6" s="76">
        <v>2</v>
      </c>
      <c r="B6" s="124" t="s">
        <v>129</v>
      </c>
      <c r="C6" s="8" t="s">
        <v>5</v>
      </c>
      <c r="D6" s="8">
        <v>9</v>
      </c>
      <c r="E6" s="128" t="s">
        <v>132</v>
      </c>
      <c r="F6" s="9">
        <v>27467</v>
      </c>
      <c r="G6" s="116">
        <v>41701</v>
      </c>
      <c r="H6" s="116">
        <v>41701</v>
      </c>
      <c r="I6" s="10">
        <f t="shared" si="0"/>
        <v>514</v>
      </c>
      <c r="J6" s="9"/>
      <c r="K6" s="9"/>
      <c r="L6" s="9"/>
      <c r="M6" s="15" t="e">
        <f t="shared" si="1"/>
        <v>#NUM!</v>
      </c>
      <c r="N6" s="10">
        <f t="shared" si="2"/>
        <v>436.8</v>
      </c>
      <c r="O6" s="11">
        <f t="shared" si="3"/>
        <v>1</v>
      </c>
      <c r="P6" s="12">
        <f t="shared" si="4"/>
        <v>2</v>
      </c>
      <c r="Q6" s="13">
        <f t="shared" si="5"/>
        <v>11</v>
      </c>
      <c r="R6" s="10">
        <f t="shared" si="6"/>
        <v>408</v>
      </c>
      <c r="S6" s="14">
        <f t="shared" si="7"/>
        <v>514</v>
      </c>
      <c r="T6" s="15"/>
      <c r="U6" s="15"/>
      <c r="V6" s="15"/>
      <c r="W6" s="10">
        <f t="shared" si="8"/>
        <v>109.2</v>
      </c>
      <c r="X6" s="99">
        <f t="shared" si="9"/>
        <v>0</v>
      </c>
      <c r="Y6" s="100">
        <f t="shared" si="10"/>
        <v>3</v>
      </c>
      <c r="Z6" s="101">
        <f t="shared" si="11"/>
        <v>18</v>
      </c>
      <c r="AA6" s="16">
        <f t="shared" si="12"/>
        <v>78</v>
      </c>
      <c r="AB6" s="102">
        <f t="shared" si="13"/>
        <v>1</v>
      </c>
      <c r="AC6" s="102">
        <f t="shared" si="14"/>
        <v>5</v>
      </c>
      <c r="AD6" s="102">
        <f t="shared" si="15"/>
        <v>5</v>
      </c>
      <c r="AE6" s="102">
        <f t="shared" si="16"/>
        <v>29</v>
      </c>
      <c r="AF6" s="102">
        <f t="shared" si="17"/>
        <v>29</v>
      </c>
      <c r="AG6" s="10" t="str">
        <f t="shared" si="18"/>
        <v>01-05-29</v>
      </c>
      <c r="AH6" s="15"/>
      <c r="AI6" s="15"/>
      <c r="AJ6" s="15"/>
      <c r="AK6" s="15"/>
      <c r="AL6" s="114"/>
      <c r="AM6" s="15" t="e">
        <f t="shared" si="19"/>
        <v>#NUM!</v>
      </c>
      <c r="AN6" s="10">
        <f t="shared" si="20"/>
        <v>37040</v>
      </c>
      <c r="AO6" s="103" t="str">
        <f t="shared" si="21"/>
        <v>2035-06-30</v>
      </c>
      <c r="AP6" s="115" t="s">
        <v>188</v>
      </c>
    </row>
    <row r="7" spans="1:43" ht="24.95" customHeight="1">
      <c r="A7" s="76">
        <v>3</v>
      </c>
      <c r="B7" s="124" t="s">
        <v>129</v>
      </c>
      <c r="C7" s="8" t="s">
        <v>5</v>
      </c>
      <c r="D7" s="8">
        <v>9</v>
      </c>
      <c r="E7" s="128" t="s">
        <v>133</v>
      </c>
      <c r="F7" s="9">
        <v>30159</v>
      </c>
      <c r="G7" s="116">
        <v>41701</v>
      </c>
      <c r="H7" s="116">
        <v>41701</v>
      </c>
      <c r="I7" s="10">
        <f t="shared" si="0"/>
        <v>514</v>
      </c>
      <c r="J7" s="9"/>
      <c r="K7" s="9"/>
      <c r="L7" s="9"/>
      <c r="M7" s="15" t="e">
        <f t="shared" si="1"/>
        <v>#NUM!</v>
      </c>
      <c r="N7" s="10">
        <f t="shared" si="2"/>
        <v>436.8</v>
      </c>
      <c r="O7" s="11">
        <f t="shared" si="3"/>
        <v>1</v>
      </c>
      <c r="P7" s="12">
        <f t="shared" si="4"/>
        <v>2</v>
      </c>
      <c r="Q7" s="13">
        <f t="shared" si="5"/>
        <v>11</v>
      </c>
      <c r="R7" s="10">
        <f t="shared" si="6"/>
        <v>408</v>
      </c>
      <c r="S7" s="14">
        <f t="shared" si="7"/>
        <v>514</v>
      </c>
      <c r="T7" s="15"/>
      <c r="U7" s="15"/>
      <c r="V7" s="15"/>
      <c r="W7" s="10">
        <f t="shared" si="8"/>
        <v>109.2</v>
      </c>
      <c r="X7" s="99">
        <f t="shared" si="9"/>
        <v>0</v>
      </c>
      <c r="Y7" s="100">
        <f t="shared" si="10"/>
        <v>3</v>
      </c>
      <c r="Z7" s="101">
        <f t="shared" si="11"/>
        <v>18</v>
      </c>
      <c r="AA7" s="16">
        <f t="shared" si="12"/>
        <v>78</v>
      </c>
      <c r="AB7" s="102">
        <f t="shared" si="13"/>
        <v>1</v>
      </c>
      <c r="AC7" s="102">
        <f t="shared" si="14"/>
        <v>5</v>
      </c>
      <c r="AD7" s="102">
        <f t="shared" si="15"/>
        <v>5</v>
      </c>
      <c r="AE7" s="102">
        <f t="shared" si="16"/>
        <v>29</v>
      </c>
      <c r="AF7" s="102">
        <f t="shared" si="17"/>
        <v>29</v>
      </c>
      <c r="AG7" s="10" t="str">
        <f t="shared" si="18"/>
        <v>01-05-29</v>
      </c>
      <c r="AH7" s="15"/>
      <c r="AI7" s="15"/>
      <c r="AJ7" s="15"/>
      <c r="AK7" s="15"/>
      <c r="AL7" s="114"/>
      <c r="AM7" s="15" t="e">
        <f t="shared" si="19"/>
        <v>#NUM!</v>
      </c>
      <c r="AN7" s="10">
        <f t="shared" si="20"/>
        <v>37040</v>
      </c>
      <c r="AO7" s="103" t="str">
        <f t="shared" si="21"/>
        <v>2042-12-31</v>
      </c>
      <c r="AP7" s="115" t="s">
        <v>197</v>
      </c>
    </row>
    <row r="8" spans="1:43" ht="24.95" customHeight="1">
      <c r="A8" s="76">
        <v>4</v>
      </c>
      <c r="B8" s="124" t="s">
        <v>129</v>
      </c>
      <c r="C8" s="8" t="s">
        <v>5</v>
      </c>
      <c r="D8" s="8">
        <v>9</v>
      </c>
      <c r="E8" s="128" t="s">
        <v>134</v>
      </c>
      <c r="F8" s="9">
        <v>30606</v>
      </c>
      <c r="G8" s="116">
        <v>41701</v>
      </c>
      <c r="H8" s="116">
        <v>41701</v>
      </c>
      <c r="I8" s="10">
        <f t="shared" si="0"/>
        <v>514</v>
      </c>
      <c r="J8" s="9"/>
      <c r="K8" s="9"/>
      <c r="L8" s="9"/>
      <c r="M8" s="15" t="e">
        <f t="shared" si="1"/>
        <v>#NUM!</v>
      </c>
      <c r="N8" s="10">
        <f t="shared" si="2"/>
        <v>436.8</v>
      </c>
      <c r="O8" s="11">
        <f t="shared" si="3"/>
        <v>1</v>
      </c>
      <c r="P8" s="12">
        <f t="shared" si="4"/>
        <v>2</v>
      </c>
      <c r="Q8" s="13">
        <f t="shared" si="5"/>
        <v>11</v>
      </c>
      <c r="R8" s="10">
        <f t="shared" si="6"/>
        <v>408</v>
      </c>
      <c r="S8" s="14">
        <f t="shared" si="7"/>
        <v>514</v>
      </c>
      <c r="T8" s="15"/>
      <c r="U8" s="15"/>
      <c r="V8" s="15"/>
      <c r="W8" s="10">
        <f t="shared" si="8"/>
        <v>109.2</v>
      </c>
      <c r="X8" s="99">
        <f t="shared" si="9"/>
        <v>0</v>
      </c>
      <c r="Y8" s="100">
        <f t="shared" si="10"/>
        <v>3</v>
      </c>
      <c r="Z8" s="101">
        <f t="shared" si="11"/>
        <v>18</v>
      </c>
      <c r="AA8" s="16">
        <f t="shared" si="12"/>
        <v>78</v>
      </c>
      <c r="AB8" s="102">
        <f t="shared" si="13"/>
        <v>1</v>
      </c>
      <c r="AC8" s="102">
        <f t="shared" si="14"/>
        <v>5</v>
      </c>
      <c r="AD8" s="102">
        <f t="shared" si="15"/>
        <v>5</v>
      </c>
      <c r="AE8" s="102">
        <f t="shared" si="16"/>
        <v>29</v>
      </c>
      <c r="AF8" s="102">
        <f t="shared" si="17"/>
        <v>29</v>
      </c>
      <c r="AG8" s="10" t="str">
        <f t="shared" si="18"/>
        <v>01-05-29</v>
      </c>
      <c r="AH8" s="15"/>
      <c r="AI8" s="15"/>
      <c r="AJ8" s="15"/>
      <c r="AK8" s="15"/>
      <c r="AL8" s="114"/>
      <c r="AM8" s="15" t="e">
        <f t="shared" si="19"/>
        <v>#NUM!</v>
      </c>
      <c r="AN8" s="10">
        <f t="shared" si="20"/>
        <v>37040</v>
      </c>
      <c r="AO8" s="103" t="str">
        <f t="shared" si="21"/>
        <v>2043-12-31</v>
      </c>
      <c r="AP8" s="115" t="s">
        <v>195</v>
      </c>
    </row>
    <row r="9" spans="1:43" ht="24.95" customHeight="1">
      <c r="A9" s="76">
        <v>5</v>
      </c>
      <c r="B9" s="124" t="s">
        <v>129</v>
      </c>
      <c r="C9" s="8" t="s">
        <v>5</v>
      </c>
      <c r="D9" s="8">
        <v>9</v>
      </c>
      <c r="E9" s="128" t="s">
        <v>135</v>
      </c>
      <c r="F9" s="9">
        <v>31093</v>
      </c>
      <c r="G9" s="116">
        <v>41701</v>
      </c>
      <c r="H9" s="116">
        <v>41701</v>
      </c>
      <c r="I9" s="10">
        <f t="shared" si="0"/>
        <v>514</v>
      </c>
      <c r="J9" s="9"/>
      <c r="K9" s="9"/>
      <c r="L9" s="9"/>
      <c r="M9" s="15" t="e">
        <f t="shared" si="1"/>
        <v>#NUM!</v>
      </c>
      <c r="N9" s="10">
        <f t="shared" si="2"/>
        <v>436.8</v>
      </c>
      <c r="O9" s="11">
        <f t="shared" si="3"/>
        <v>1</v>
      </c>
      <c r="P9" s="12">
        <f t="shared" si="4"/>
        <v>2</v>
      </c>
      <c r="Q9" s="13">
        <f t="shared" si="5"/>
        <v>11</v>
      </c>
      <c r="R9" s="10">
        <f t="shared" si="6"/>
        <v>408</v>
      </c>
      <c r="S9" s="14">
        <f t="shared" si="7"/>
        <v>514</v>
      </c>
      <c r="T9" s="15"/>
      <c r="U9" s="15"/>
      <c r="V9" s="15"/>
      <c r="W9" s="10">
        <f t="shared" si="8"/>
        <v>109.2</v>
      </c>
      <c r="X9" s="99">
        <f t="shared" si="9"/>
        <v>0</v>
      </c>
      <c r="Y9" s="100">
        <f t="shared" si="10"/>
        <v>3</v>
      </c>
      <c r="Z9" s="101">
        <f t="shared" si="11"/>
        <v>18</v>
      </c>
      <c r="AA9" s="16">
        <f t="shared" si="12"/>
        <v>78</v>
      </c>
      <c r="AB9" s="102">
        <f t="shared" si="13"/>
        <v>1</v>
      </c>
      <c r="AC9" s="102">
        <f t="shared" si="14"/>
        <v>5</v>
      </c>
      <c r="AD9" s="102">
        <f t="shared" si="15"/>
        <v>5</v>
      </c>
      <c r="AE9" s="102">
        <f t="shared" si="16"/>
        <v>29</v>
      </c>
      <c r="AF9" s="102">
        <f t="shared" si="17"/>
        <v>29</v>
      </c>
      <c r="AG9" s="10" t="str">
        <f t="shared" si="18"/>
        <v>01-05-29</v>
      </c>
      <c r="AH9" s="15"/>
      <c r="AI9" s="15"/>
      <c r="AJ9" s="15"/>
      <c r="AK9" s="15"/>
      <c r="AL9" s="114"/>
      <c r="AM9" s="15" t="e">
        <f t="shared" si="19"/>
        <v>#NUM!</v>
      </c>
      <c r="AN9" s="10">
        <f t="shared" si="20"/>
        <v>37040</v>
      </c>
      <c r="AO9" s="103" t="str">
        <f t="shared" si="21"/>
        <v>2045-06-30</v>
      </c>
      <c r="AP9" s="115" t="s">
        <v>195</v>
      </c>
    </row>
    <row r="10" spans="1:43" ht="24.95" customHeight="1">
      <c r="A10" s="76">
        <v>6</v>
      </c>
      <c r="B10" s="124" t="s">
        <v>128</v>
      </c>
      <c r="C10" s="8" t="s">
        <v>5</v>
      </c>
      <c r="D10" s="8">
        <v>9</v>
      </c>
      <c r="E10" s="128" t="s">
        <v>60</v>
      </c>
      <c r="F10" s="9">
        <v>24246</v>
      </c>
      <c r="G10" s="116">
        <v>41701</v>
      </c>
      <c r="H10" s="116">
        <v>41701</v>
      </c>
      <c r="I10" s="10">
        <f t="shared" si="0"/>
        <v>514</v>
      </c>
      <c r="J10" s="9"/>
      <c r="K10" s="9"/>
      <c r="L10" s="9"/>
      <c r="M10" s="15" t="e">
        <f t="shared" si="1"/>
        <v>#NUM!</v>
      </c>
      <c r="N10" s="10">
        <f t="shared" si="2"/>
        <v>436.8</v>
      </c>
      <c r="O10" s="11">
        <f t="shared" si="3"/>
        <v>1</v>
      </c>
      <c r="P10" s="12">
        <f t="shared" si="4"/>
        <v>2</v>
      </c>
      <c r="Q10" s="13">
        <f t="shared" si="5"/>
        <v>11</v>
      </c>
      <c r="R10" s="10">
        <f t="shared" si="6"/>
        <v>408</v>
      </c>
      <c r="S10" s="14">
        <f t="shared" si="7"/>
        <v>514</v>
      </c>
      <c r="T10" s="15"/>
      <c r="U10" s="15"/>
      <c r="V10" s="15"/>
      <c r="W10" s="10">
        <f t="shared" si="8"/>
        <v>109.2</v>
      </c>
      <c r="X10" s="99">
        <f t="shared" si="9"/>
        <v>0</v>
      </c>
      <c r="Y10" s="100">
        <f t="shared" si="10"/>
        <v>3</v>
      </c>
      <c r="Z10" s="101">
        <f t="shared" si="11"/>
        <v>18</v>
      </c>
      <c r="AA10" s="16">
        <f t="shared" si="12"/>
        <v>78</v>
      </c>
      <c r="AB10" s="102">
        <f t="shared" si="13"/>
        <v>1</v>
      </c>
      <c r="AC10" s="102">
        <f t="shared" si="14"/>
        <v>5</v>
      </c>
      <c r="AD10" s="102">
        <f t="shared" si="15"/>
        <v>5</v>
      </c>
      <c r="AE10" s="102">
        <f t="shared" si="16"/>
        <v>29</v>
      </c>
      <c r="AF10" s="102">
        <f t="shared" si="17"/>
        <v>29</v>
      </c>
      <c r="AG10" s="10" t="str">
        <f t="shared" si="18"/>
        <v>01-05-29</v>
      </c>
      <c r="AH10" s="15"/>
      <c r="AI10" s="15"/>
      <c r="AJ10" s="15"/>
      <c r="AK10" s="15"/>
      <c r="AL10" s="114"/>
      <c r="AM10" s="15" t="e">
        <f t="shared" si="19"/>
        <v>#NUM!</v>
      </c>
      <c r="AN10" s="10">
        <f t="shared" si="20"/>
        <v>37040</v>
      </c>
      <c r="AO10" s="103" t="str">
        <f t="shared" si="21"/>
        <v>2026-06-30</v>
      </c>
      <c r="AP10" s="115" t="s">
        <v>34</v>
      </c>
    </row>
    <row r="11" spans="1:43" ht="24.95" customHeight="1">
      <c r="A11" s="76">
        <v>7</v>
      </c>
      <c r="B11" s="124" t="s">
        <v>128</v>
      </c>
      <c r="C11" s="8" t="s">
        <v>5</v>
      </c>
      <c r="D11" s="8">
        <v>9</v>
      </c>
      <c r="E11" s="128" t="s">
        <v>136</v>
      </c>
      <c r="F11" s="9">
        <v>28747</v>
      </c>
      <c r="G11" s="116">
        <v>41701</v>
      </c>
      <c r="H11" s="116">
        <v>41701</v>
      </c>
      <c r="I11" s="10">
        <f t="shared" si="0"/>
        <v>514</v>
      </c>
      <c r="J11" s="9"/>
      <c r="K11" s="9"/>
      <c r="L11" s="9"/>
      <c r="M11" s="15" t="e">
        <f t="shared" si="1"/>
        <v>#NUM!</v>
      </c>
      <c r="N11" s="10">
        <f t="shared" si="2"/>
        <v>436.8</v>
      </c>
      <c r="O11" s="11">
        <f t="shared" si="3"/>
        <v>1</v>
      </c>
      <c r="P11" s="12">
        <f t="shared" si="4"/>
        <v>2</v>
      </c>
      <c r="Q11" s="13">
        <f t="shared" si="5"/>
        <v>11</v>
      </c>
      <c r="R11" s="10">
        <f t="shared" si="6"/>
        <v>408</v>
      </c>
      <c r="S11" s="14">
        <f t="shared" si="7"/>
        <v>514</v>
      </c>
      <c r="T11" s="15"/>
      <c r="U11" s="15"/>
      <c r="V11" s="15"/>
      <c r="W11" s="10">
        <f t="shared" si="8"/>
        <v>109.2</v>
      </c>
      <c r="X11" s="99">
        <f t="shared" si="9"/>
        <v>0</v>
      </c>
      <c r="Y11" s="100">
        <f t="shared" si="10"/>
        <v>3</v>
      </c>
      <c r="Z11" s="101">
        <f t="shared" si="11"/>
        <v>18</v>
      </c>
      <c r="AA11" s="16">
        <f t="shared" si="12"/>
        <v>78</v>
      </c>
      <c r="AB11" s="102">
        <f t="shared" si="13"/>
        <v>1</v>
      </c>
      <c r="AC11" s="102">
        <f t="shared" si="14"/>
        <v>5</v>
      </c>
      <c r="AD11" s="102">
        <f t="shared" si="15"/>
        <v>5</v>
      </c>
      <c r="AE11" s="102">
        <f t="shared" si="16"/>
        <v>29</v>
      </c>
      <c r="AF11" s="102">
        <f t="shared" si="17"/>
        <v>29</v>
      </c>
      <c r="AG11" s="10" t="str">
        <f t="shared" si="18"/>
        <v>01-05-29</v>
      </c>
      <c r="AH11" s="15"/>
      <c r="AI11" s="15"/>
      <c r="AJ11" s="15"/>
      <c r="AK11" s="15"/>
      <c r="AL11" s="114"/>
      <c r="AM11" s="15" t="e">
        <f t="shared" si="19"/>
        <v>#NUM!</v>
      </c>
      <c r="AN11" s="10">
        <f t="shared" si="20"/>
        <v>37040</v>
      </c>
      <c r="AO11" s="103" t="str">
        <f t="shared" si="21"/>
        <v>2038-12-31</v>
      </c>
      <c r="AP11" s="115" t="s">
        <v>206</v>
      </c>
    </row>
    <row r="12" spans="1:43" ht="24.95" customHeight="1">
      <c r="A12" s="76">
        <v>8</v>
      </c>
      <c r="B12" s="124" t="s">
        <v>128</v>
      </c>
      <c r="C12" s="8" t="s">
        <v>5</v>
      </c>
      <c r="D12" s="8">
        <v>9</v>
      </c>
      <c r="E12" s="128" t="s">
        <v>137</v>
      </c>
      <c r="F12" s="9">
        <v>29659</v>
      </c>
      <c r="G12" s="116">
        <v>41701</v>
      </c>
      <c r="H12" s="116">
        <v>41701</v>
      </c>
      <c r="I12" s="10">
        <f t="shared" si="0"/>
        <v>514</v>
      </c>
      <c r="J12" s="9"/>
      <c r="K12" s="9"/>
      <c r="L12" s="9"/>
      <c r="M12" s="15" t="e">
        <f t="shared" si="1"/>
        <v>#NUM!</v>
      </c>
      <c r="N12" s="10">
        <f t="shared" si="2"/>
        <v>436.8</v>
      </c>
      <c r="O12" s="11">
        <f t="shared" si="3"/>
        <v>1</v>
      </c>
      <c r="P12" s="12">
        <f t="shared" si="4"/>
        <v>2</v>
      </c>
      <c r="Q12" s="13">
        <f t="shared" si="5"/>
        <v>11</v>
      </c>
      <c r="R12" s="10">
        <f t="shared" si="6"/>
        <v>408</v>
      </c>
      <c r="S12" s="14">
        <f t="shared" si="7"/>
        <v>514</v>
      </c>
      <c r="T12" s="15"/>
      <c r="U12" s="15"/>
      <c r="V12" s="15"/>
      <c r="W12" s="10">
        <f t="shared" si="8"/>
        <v>109.2</v>
      </c>
      <c r="X12" s="99">
        <f t="shared" si="9"/>
        <v>0</v>
      </c>
      <c r="Y12" s="100">
        <f t="shared" si="10"/>
        <v>3</v>
      </c>
      <c r="Z12" s="101">
        <f t="shared" si="11"/>
        <v>18</v>
      </c>
      <c r="AA12" s="16">
        <f t="shared" si="12"/>
        <v>78</v>
      </c>
      <c r="AB12" s="102">
        <f t="shared" si="13"/>
        <v>1</v>
      </c>
      <c r="AC12" s="102">
        <f t="shared" si="14"/>
        <v>5</v>
      </c>
      <c r="AD12" s="102">
        <f t="shared" si="15"/>
        <v>5</v>
      </c>
      <c r="AE12" s="102">
        <f t="shared" si="16"/>
        <v>29</v>
      </c>
      <c r="AF12" s="102">
        <f t="shared" si="17"/>
        <v>29</v>
      </c>
      <c r="AG12" s="10" t="str">
        <f t="shared" si="18"/>
        <v>01-05-29</v>
      </c>
      <c r="AH12" s="15"/>
      <c r="AI12" s="15"/>
      <c r="AJ12" s="15"/>
      <c r="AK12" s="15"/>
      <c r="AL12" s="114"/>
      <c r="AM12" s="15" t="e">
        <f t="shared" si="19"/>
        <v>#NUM!</v>
      </c>
      <c r="AN12" s="10">
        <f t="shared" si="20"/>
        <v>37040</v>
      </c>
      <c r="AO12" s="103" t="str">
        <f t="shared" si="21"/>
        <v>2041-06-30</v>
      </c>
      <c r="AP12" s="115" t="s">
        <v>195</v>
      </c>
    </row>
    <row r="13" spans="1:43" ht="24.95" customHeight="1">
      <c r="A13" s="76">
        <v>9</v>
      </c>
      <c r="B13" s="124" t="s">
        <v>128</v>
      </c>
      <c r="C13" s="8" t="s">
        <v>5</v>
      </c>
      <c r="D13" s="8">
        <v>9</v>
      </c>
      <c r="E13" s="128" t="s">
        <v>138</v>
      </c>
      <c r="F13" s="9">
        <v>30413</v>
      </c>
      <c r="G13" s="116">
        <v>41701</v>
      </c>
      <c r="H13" s="116">
        <v>41701</v>
      </c>
      <c r="I13" s="10">
        <f t="shared" si="0"/>
        <v>514</v>
      </c>
      <c r="J13" s="9"/>
      <c r="K13" s="9"/>
      <c r="L13" s="9"/>
      <c r="M13" s="15" t="e">
        <f t="shared" si="1"/>
        <v>#NUM!</v>
      </c>
      <c r="N13" s="10">
        <f t="shared" si="2"/>
        <v>436.8</v>
      </c>
      <c r="O13" s="11">
        <f t="shared" si="3"/>
        <v>1</v>
      </c>
      <c r="P13" s="12">
        <f t="shared" si="4"/>
        <v>2</v>
      </c>
      <c r="Q13" s="13">
        <f t="shared" si="5"/>
        <v>11</v>
      </c>
      <c r="R13" s="10">
        <f t="shared" si="6"/>
        <v>408</v>
      </c>
      <c r="S13" s="14">
        <f t="shared" si="7"/>
        <v>514</v>
      </c>
      <c r="T13" s="15"/>
      <c r="U13" s="15"/>
      <c r="V13" s="15"/>
      <c r="W13" s="10">
        <f t="shared" si="8"/>
        <v>109.2</v>
      </c>
      <c r="X13" s="99">
        <f t="shared" si="9"/>
        <v>0</v>
      </c>
      <c r="Y13" s="100">
        <f t="shared" si="10"/>
        <v>3</v>
      </c>
      <c r="Z13" s="101">
        <f t="shared" si="11"/>
        <v>18</v>
      </c>
      <c r="AA13" s="16">
        <f t="shared" si="12"/>
        <v>78</v>
      </c>
      <c r="AB13" s="102">
        <f t="shared" si="13"/>
        <v>1</v>
      </c>
      <c r="AC13" s="102">
        <f t="shared" si="14"/>
        <v>5</v>
      </c>
      <c r="AD13" s="102">
        <f t="shared" si="15"/>
        <v>5</v>
      </c>
      <c r="AE13" s="102">
        <f t="shared" si="16"/>
        <v>29</v>
      </c>
      <c r="AF13" s="102">
        <f t="shared" si="17"/>
        <v>29</v>
      </c>
      <c r="AG13" s="10" t="str">
        <f t="shared" si="18"/>
        <v>01-05-29</v>
      </c>
      <c r="AH13" s="15"/>
      <c r="AI13" s="15"/>
      <c r="AJ13" s="15"/>
      <c r="AK13" s="15"/>
      <c r="AL13" s="114"/>
      <c r="AM13" s="15" t="e">
        <f t="shared" si="19"/>
        <v>#NUM!</v>
      </c>
      <c r="AN13" s="10">
        <f t="shared" si="20"/>
        <v>37040</v>
      </c>
      <c r="AO13" s="103" t="str">
        <f t="shared" si="21"/>
        <v>2043-06-30</v>
      </c>
      <c r="AP13" s="115" t="s">
        <v>195</v>
      </c>
    </row>
    <row r="14" spans="1:43" ht="24.95" customHeight="1">
      <c r="A14" s="76">
        <v>10</v>
      </c>
      <c r="B14" s="124" t="s">
        <v>139</v>
      </c>
      <c r="C14" s="8" t="s">
        <v>5</v>
      </c>
      <c r="D14" s="8">
        <v>9</v>
      </c>
      <c r="E14" s="128" t="s">
        <v>140</v>
      </c>
      <c r="F14" s="9">
        <v>27811</v>
      </c>
      <c r="G14" s="116">
        <v>41701</v>
      </c>
      <c r="H14" s="116">
        <v>41701</v>
      </c>
      <c r="I14" s="10">
        <f t="shared" si="0"/>
        <v>514</v>
      </c>
      <c r="J14" s="9"/>
      <c r="K14" s="9"/>
      <c r="L14" s="9"/>
      <c r="M14" s="15" t="e">
        <f t="shared" si="1"/>
        <v>#NUM!</v>
      </c>
      <c r="N14" s="10">
        <f t="shared" si="2"/>
        <v>436.8</v>
      </c>
      <c r="O14" s="11">
        <f t="shared" si="3"/>
        <v>1</v>
      </c>
      <c r="P14" s="12">
        <f t="shared" si="4"/>
        <v>2</v>
      </c>
      <c r="Q14" s="13">
        <f t="shared" si="5"/>
        <v>11</v>
      </c>
      <c r="R14" s="10">
        <f t="shared" si="6"/>
        <v>408</v>
      </c>
      <c r="S14" s="14">
        <f t="shared" si="7"/>
        <v>514</v>
      </c>
      <c r="T14" s="15"/>
      <c r="U14" s="15"/>
      <c r="V14" s="15"/>
      <c r="W14" s="10">
        <f t="shared" si="8"/>
        <v>109.2</v>
      </c>
      <c r="X14" s="99">
        <f t="shared" si="9"/>
        <v>0</v>
      </c>
      <c r="Y14" s="100">
        <f t="shared" si="10"/>
        <v>3</v>
      </c>
      <c r="Z14" s="101">
        <f t="shared" si="11"/>
        <v>18</v>
      </c>
      <c r="AA14" s="16">
        <f t="shared" si="12"/>
        <v>78</v>
      </c>
      <c r="AB14" s="102">
        <f t="shared" si="13"/>
        <v>1</v>
      </c>
      <c r="AC14" s="102">
        <f t="shared" si="14"/>
        <v>5</v>
      </c>
      <c r="AD14" s="102">
        <f t="shared" si="15"/>
        <v>5</v>
      </c>
      <c r="AE14" s="102">
        <f t="shared" si="16"/>
        <v>29</v>
      </c>
      <c r="AF14" s="102">
        <f t="shared" si="17"/>
        <v>29</v>
      </c>
      <c r="AG14" s="10" t="str">
        <f t="shared" si="18"/>
        <v>01-05-29</v>
      </c>
      <c r="AH14" s="15"/>
      <c r="AI14" s="15"/>
      <c r="AJ14" s="15"/>
      <c r="AK14" s="15"/>
      <c r="AL14" s="114"/>
      <c r="AM14" s="15" t="e">
        <f t="shared" si="19"/>
        <v>#NUM!</v>
      </c>
      <c r="AN14" s="10">
        <f t="shared" si="20"/>
        <v>37040</v>
      </c>
      <c r="AO14" s="103" t="str">
        <f t="shared" si="21"/>
        <v>2036-06-30</v>
      </c>
      <c r="AP14" s="115" t="s">
        <v>196</v>
      </c>
    </row>
    <row r="15" spans="1:43" ht="24.95" customHeight="1">
      <c r="A15" s="76">
        <v>11</v>
      </c>
      <c r="B15" s="124" t="s">
        <v>139</v>
      </c>
      <c r="C15" s="8" t="s">
        <v>5</v>
      </c>
      <c r="D15" s="8">
        <v>9</v>
      </c>
      <c r="E15" s="128" t="s">
        <v>141</v>
      </c>
      <c r="F15" s="9">
        <v>29271</v>
      </c>
      <c r="G15" s="116">
        <v>41701</v>
      </c>
      <c r="H15" s="116">
        <v>41701</v>
      </c>
      <c r="I15" s="10">
        <f t="shared" si="0"/>
        <v>514</v>
      </c>
      <c r="J15" s="9"/>
      <c r="K15" s="9"/>
      <c r="L15" s="9"/>
      <c r="M15" s="15" t="e">
        <f t="shared" si="1"/>
        <v>#NUM!</v>
      </c>
      <c r="N15" s="10">
        <f t="shared" si="2"/>
        <v>436.8</v>
      </c>
      <c r="O15" s="11">
        <f t="shared" si="3"/>
        <v>1</v>
      </c>
      <c r="P15" s="12">
        <f t="shared" si="4"/>
        <v>2</v>
      </c>
      <c r="Q15" s="13">
        <f t="shared" si="5"/>
        <v>11</v>
      </c>
      <c r="R15" s="10">
        <f t="shared" si="6"/>
        <v>408</v>
      </c>
      <c r="S15" s="14">
        <f t="shared" si="7"/>
        <v>514</v>
      </c>
      <c r="T15" s="15"/>
      <c r="U15" s="15"/>
      <c r="V15" s="15"/>
      <c r="W15" s="10">
        <f t="shared" si="8"/>
        <v>109.2</v>
      </c>
      <c r="X15" s="99">
        <f t="shared" si="9"/>
        <v>0</v>
      </c>
      <c r="Y15" s="100">
        <f t="shared" si="10"/>
        <v>3</v>
      </c>
      <c r="Z15" s="101">
        <f t="shared" si="11"/>
        <v>18</v>
      </c>
      <c r="AA15" s="16">
        <f t="shared" si="12"/>
        <v>78</v>
      </c>
      <c r="AB15" s="102">
        <f t="shared" si="13"/>
        <v>1</v>
      </c>
      <c r="AC15" s="102">
        <f t="shared" si="14"/>
        <v>5</v>
      </c>
      <c r="AD15" s="102">
        <f t="shared" si="15"/>
        <v>5</v>
      </c>
      <c r="AE15" s="102">
        <f t="shared" si="16"/>
        <v>29</v>
      </c>
      <c r="AF15" s="102">
        <f t="shared" si="17"/>
        <v>29</v>
      </c>
      <c r="AG15" s="10" t="str">
        <f t="shared" si="18"/>
        <v>01-05-29</v>
      </c>
      <c r="AH15" s="15"/>
      <c r="AI15" s="15"/>
      <c r="AJ15" s="15"/>
      <c r="AK15" s="15"/>
      <c r="AL15" s="114"/>
      <c r="AM15" s="15" t="e">
        <f t="shared" si="19"/>
        <v>#NUM!</v>
      </c>
      <c r="AN15" s="10">
        <f t="shared" si="20"/>
        <v>37040</v>
      </c>
      <c r="AO15" s="103" t="str">
        <f t="shared" si="21"/>
        <v>2040-06-30</v>
      </c>
      <c r="AP15" s="115" t="s">
        <v>34</v>
      </c>
    </row>
    <row r="16" spans="1:43" ht="24.95" customHeight="1">
      <c r="A16" s="76">
        <v>12</v>
      </c>
      <c r="B16" s="48" t="s">
        <v>166</v>
      </c>
      <c r="C16" s="8" t="s">
        <v>5</v>
      </c>
      <c r="D16" s="8">
        <v>9</v>
      </c>
      <c r="E16" s="125" t="s">
        <v>150</v>
      </c>
      <c r="F16" s="9">
        <v>27186</v>
      </c>
      <c r="G16" s="116">
        <v>41701</v>
      </c>
      <c r="H16" s="116">
        <v>41701</v>
      </c>
      <c r="I16" s="10">
        <f>DATE(DATEDIF(H16,$AO$1,"y"),DATEDIF(H16,$AO$1,"ym"),DATEDIF(H16,$AO$1,"md"))</f>
        <v>514</v>
      </c>
      <c r="J16" s="9"/>
      <c r="K16" s="9"/>
      <c r="L16" s="9"/>
      <c r="M16" s="15" t="e">
        <f>DATE(DATEDIF(K16,L16,"y"),DATEDIF(K16,L16,"ym"),DATEDIF(K16,L16,"md"))</f>
        <v>#NUM!</v>
      </c>
      <c r="N16" s="10">
        <f>(($AO$1-H16+1)*0.8)-(L16-K16+1)*0.8</f>
        <v>436.8</v>
      </c>
      <c r="O16" s="11">
        <f>YEAR(N16)+INT((MONTH(N16)-1+INT(DAY(N16)/IF(DAY(N16)=30,30,IF(DAY(N16)=31,31,30))))/12)-1900</f>
        <v>1</v>
      </c>
      <c r="P16" s="12">
        <f>MOD((MONTH(N16)-1)+INT(DAY(N16)/IF(DAY(N16)=30,30,IF(DAY(N16)=31,31,30))),12)</f>
        <v>2</v>
      </c>
      <c r="Q16" s="13">
        <f>MOD(DAY(N16),IF(DAY(N16)=30,30,IF(DAY(N16)=31,30,30)))</f>
        <v>11</v>
      </c>
      <c r="R16" s="10">
        <f>DATE(O16,P16,Q16)</f>
        <v>408</v>
      </c>
      <c r="S16" s="14">
        <f>DATE(DATEDIF(G16,$AO$1,"y"),DATEDIF(G16,$AO$1,"ym"),DATEDIF(G16,$AO$1,"md"))</f>
        <v>514</v>
      </c>
      <c r="T16" s="15"/>
      <c r="U16" s="15"/>
      <c r="V16" s="15"/>
      <c r="W16" s="10">
        <f>(($AO$1-G16+1)*0.2)-((U16-T16+1)*0.2)</f>
        <v>109.2</v>
      </c>
      <c r="X16" s="99">
        <f>YEAR(W16)+INT((MONTH(W16)-1+INT(DAY(W16)/IF(DAY(W16)=30,30,IF(DAY(W16)=31,31,30))))/12)-1900</f>
        <v>0</v>
      </c>
      <c r="Y16" s="100">
        <f>MOD((MONTH(W16)-1)+INT(DAY(W16)/IF(DAY(W16)=30,30,IF(DAY(W16)=31,31,30))),12)</f>
        <v>3</v>
      </c>
      <c r="Z16" s="101">
        <f>MOD(DAY(W16),IF(DAY(W16)=30,30,IF(DAY(W16)=31,30,30)))</f>
        <v>18</v>
      </c>
      <c r="AA16" s="16">
        <f>DATE(X16,Y16,Z16)</f>
        <v>78</v>
      </c>
      <c r="AB16" s="102">
        <f>VALUE(IF(AC16&gt;=12,(X16+O16+1),(O16+X16)))</f>
        <v>1</v>
      </c>
      <c r="AC16" s="102">
        <f>IF(AE16&gt;=60,(Y16+P16+2),IF(AE16&gt;=30,(Y16+P16+1),(Y16+P16)))</f>
        <v>5</v>
      </c>
      <c r="AD16" s="102">
        <f>VALUE(IF(AC16&gt;=12,(AC16-12),AC16))</f>
        <v>5</v>
      </c>
      <c r="AE16" s="102">
        <f>Z16+Q16</f>
        <v>29</v>
      </c>
      <c r="AF16" s="102">
        <f>IF(AE16&gt;=30,MOD(AE16,30),AE16)</f>
        <v>29</v>
      </c>
      <c r="AG16" s="10" t="str">
        <f>CONCATENATE(IF(AB16&gt;=10,AB16,"0"&amp;AB16),IF(AD16&gt;=10,"-"&amp;AD16,"-"&amp;"0"&amp;AD16),IF(AF16&gt;=10,"-"&amp;AF16,"-0"&amp;AF16))</f>
        <v>01-05-29</v>
      </c>
      <c r="AH16" s="15"/>
      <c r="AI16" s="15"/>
      <c r="AJ16" s="15"/>
      <c r="AK16" s="15"/>
      <c r="AL16" s="114"/>
      <c r="AM16" s="15" t="e">
        <f>DATE(DATEDIF(AK16,AL16,"y"),DATEDIF(AK16,AL16,"ym"),DATEDIF(AK16,AL16,"md"))</f>
        <v>#NUM!</v>
      </c>
      <c r="AN16" s="10">
        <f>IF(ISERROR(AG16+(AI16-AH16)-(AL16-AK16)),AG16,(AG16+(AI16-AH16)-(AL16-AK16)))</f>
        <v>37040</v>
      </c>
      <c r="AO16" s="103" t="str">
        <f>CONCATENATE(TEXT(YEAR(F16)+60,"####"),"-",IF(MONTH(F16)&lt;=6,"06-30","12-31"))</f>
        <v>2034-06-30</v>
      </c>
      <c r="AP16" s="115" t="s">
        <v>34</v>
      </c>
    </row>
    <row r="17" spans="1:43" ht="24.95" customHeight="1">
      <c r="A17" s="76">
        <v>13</v>
      </c>
      <c r="B17" s="48" t="s">
        <v>166</v>
      </c>
      <c r="C17" s="8" t="s">
        <v>5</v>
      </c>
      <c r="D17" s="8">
        <v>9</v>
      </c>
      <c r="E17" s="125" t="s">
        <v>151</v>
      </c>
      <c r="F17" s="9">
        <v>28111</v>
      </c>
      <c r="G17" s="116">
        <v>41701</v>
      </c>
      <c r="H17" s="116">
        <v>41701</v>
      </c>
      <c r="I17" s="10">
        <f>DATE(DATEDIF(H17,$AO$1,"y"),DATEDIF(H17,$AO$1,"ym"),DATEDIF(H17,$AO$1,"md"))</f>
        <v>514</v>
      </c>
      <c r="J17" s="9"/>
      <c r="K17" s="9"/>
      <c r="L17" s="9"/>
      <c r="M17" s="15" t="e">
        <f>DATE(DATEDIF(K17,L17,"y"),DATEDIF(K17,L17,"ym"),DATEDIF(K17,L17,"md"))</f>
        <v>#NUM!</v>
      </c>
      <c r="N17" s="10">
        <f>(($AO$1-H17+1)*0.8)-(L17-K17+1)*0.8</f>
        <v>436.8</v>
      </c>
      <c r="O17" s="11">
        <f>YEAR(N17)+INT((MONTH(N17)-1+INT(DAY(N17)/IF(DAY(N17)=30,30,IF(DAY(N17)=31,31,30))))/12)-1900</f>
        <v>1</v>
      </c>
      <c r="P17" s="12">
        <f>MOD((MONTH(N17)-1)+INT(DAY(N17)/IF(DAY(N17)=30,30,IF(DAY(N17)=31,31,30))),12)</f>
        <v>2</v>
      </c>
      <c r="Q17" s="13">
        <f>MOD(DAY(N17),IF(DAY(N17)=30,30,IF(DAY(N17)=31,30,30)))</f>
        <v>11</v>
      </c>
      <c r="R17" s="10">
        <f>DATE(O17,P17,Q17)</f>
        <v>408</v>
      </c>
      <c r="S17" s="14">
        <f>DATE(DATEDIF(G17,$AO$1,"y"),DATEDIF(G17,$AO$1,"ym"),DATEDIF(G17,$AO$1,"md"))</f>
        <v>514</v>
      </c>
      <c r="T17" s="15"/>
      <c r="U17" s="15"/>
      <c r="V17" s="15"/>
      <c r="W17" s="10">
        <f>(($AO$1-G17+1)*0.2)-((U17-T17+1)*0.2)</f>
        <v>109.2</v>
      </c>
      <c r="X17" s="99">
        <f>YEAR(W17)+INT((MONTH(W17)-1+INT(DAY(W17)/IF(DAY(W17)=30,30,IF(DAY(W17)=31,31,30))))/12)-1900</f>
        <v>0</v>
      </c>
      <c r="Y17" s="100">
        <f>MOD((MONTH(W17)-1)+INT(DAY(W17)/IF(DAY(W17)=30,30,IF(DAY(W17)=31,31,30))),12)</f>
        <v>3</v>
      </c>
      <c r="Z17" s="101">
        <f>MOD(DAY(W17),IF(DAY(W17)=30,30,IF(DAY(W17)=31,30,30)))</f>
        <v>18</v>
      </c>
      <c r="AA17" s="16">
        <f>DATE(X17,Y17,Z17)</f>
        <v>78</v>
      </c>
      <c r="AB17" s="102">
        <f>VALUE(IF(AC17&gt;=12,(X17+O17+1),(O17+X17)))</f>
        <v>1</v>
      </c>
      <c r="AC17" s="102">
        <f>IF(AE17&gt;=60,(Y17+P17+2),IF(AE17&gt;=30,(Y17+P17+1),(Y17+P17)))</f>
        <v>5</v>
      </c>
      <c r="AD17" s="102">
        <f>VALUE(IF(AC17&gt;=12,(AC17-12),AC17))</f>
        <v>5</v>
      </c>
      <c r="AE17" s="102">
        <f>Z17+Q17</f>
        <v>29</v>
      </c>
      <c r="AF17" s="102">
        <f>IF(AE17&gt;=30,MOD(AE17,30),AE17)</f>
        <v>29</v>
      </c>
      <c r="AG17" s="10" t="str">
        <f>CONCATENATE(IF(AB17&gt;=10,AB17,"0"&amp;AB17),IF(AD17&gt;=10,"-"&amp;AD17,"-"&amp;"0"&amp;AD17),IF(AF17&gt;=10,"-"&amp;AF17,"-0"&amp;AF17))</f>
        <v>01-05-29</v>
      </c>
      <c r="AH17" s="15"/>
      <c r="AI17" s="15"/>
      <c r="AJ17" s="15"/>
      <c r="AK17" s="15"/>
      <c r="AL17" s="114"/>
      <c r="AM17" s="15" t="e">
        <f>DATE(DATEDIF(AK17,AL17,"y"),DATEDIF(AK17,AL17,"ym"),DATEDIF(AK17,AL17,"md"))</f>
        <v>#NUM!</v>
      </c>
      <c r="AN17" s="10">
        <f>IF(ISERROR(AG17+(AI17-AH17)-(AL17-AK17)),AG17,(AG17+(AI17-AH17)-(AL17-AK17)))</f>
        <v>37040</v>
      </c>
      <c r="AO17" s="103" t="str">
        <f>CONCATENATE(TEXT(YEAR(F17)+60,"####"),"-",IF(MONTH(F17)&lt;=6,"06-30","12-31"))</f>
        <v>2036-12-31</v>
      </c>
      <c r="AP17" s="115" t="s">
        <v>34</v>
      </c>
    </row>
    <row r="18" spans="1:43" ht="24.95" customHeight="1">
      <c r="A18" s="76">
        <v>14</v>
      </c>
      <c r="B18" s="48" t="s">
        <v>166</v>
      </c>
      <c r="C18" s="8" t="s">
        <v>5</v>
      </c>
      <c r="D18" s="8">
        <v>9</v>
      </c>
      <c r="E18" s="125" t="s">
        <v>152</v>
      </c>
      <c r="F18" s="9">
        <v>29841</v>
      </c>
      <c r="G18" s="116">
        <v>41701</v>
      </c>
      <c r="H18" s="116">
        <v>41701</v>
      </c>
      <c r="I18" s="10">
        <f>DATE(DATEDIF(H18,$AO$1,"y"),DATEDIF(H18,$AO$1,"ym"),DATEDIF(H18,$AO$1,"md"))</f>
        <v>514</v>
      </c>
      <c r="J18" s="9"/>
      <c r="K18" s="9"/>
      <c r="L18" s="9"/>
      <c r="M18" s="15" t="e">
        <f>DATE(DATEDIF(K18,L18,"y"),DATEDIF(K18,L18,"ym"),DATEDIF(K18,L18,"md"))</f>
        <v>#NUM!</v>
      </c>
      <c r="N18" s="10">
        <f>(($AO$1-H18+1)*0.8)-(L18-K18+1)*0.8</f>
        <v>436.8</v>
      </c>
      <c r="O18" s="11">
        <f>YEAR(N18)+INT((MONTH(N18)-1+INT(DAY(N18)/IF(DAY(N18)=30,30,IF(DAY(N18)=31,31,30))))/12)-1900</f>
        <v>1</v>
      </c>
      <c r="P18" s="12">
        <f>MOD((MONTH(N18)-1)+INT(DAY(N18)/IF(DAY(N18)=30,30,IF(DAY(N18)=31,31,30))),12)</f>
        <v>2</v>
      </c>
      <c r="Q18" s="13">
        <f>MOD(DAY(N18),IF(DAY(N18)=30,30,IF(DAY(N18)=31,30,30)))</f>
        <v>11</v>
      </c>
      <c r="R18" s="10">
        <f>DATE(O18,P18,Q18)</f>
        <v>408</v>
      </c>
      <c r="S18" s="14">
        <f>DATE(DATEDIF(G18,$AO$1,"y"),DATEDIF(G18,$AO$1,"ym"),DATEDIF(G18,$AO$1,"md"))</f>
        <v>514</v>
      </c>
      <c r="T18" s="15"/>
      <c r="U18" s="15"/>
      <c r="V18" s="15"/>
      <c r="W18" s="10">
        <f>(($AO$1-G18+1)*0.2)-((U18-T18+1)*0.2)</f>
        <v>109.2</v>
      </c>
      <c r="X18" s="99">
        <f>YEAR(W18)+INT((MONTH(W18)-1+INT(DAY(W18)/IF(DAY(W18)=30,30,IF(DAY(W18)=31,31,30))))/12)-1900</f>
        <v>0</v>
      </c>
      <c r="Y18" s="100">
        <f>MOD((MONTH(W18)-1)+INT(DAY(W18)/IF(DAY(W18)=30,30,IF(DAY(W18)=31,31,30))),12)</f>
        <v>3</v>
      </c>
      <c r="Z18" s="101">
        <f>MOD(DAY(W18),IF(DAY(W18)=30,30,IF(DAY(W18)=31,30,30)))</f>
        <v>18</v>
      </c>
      <c r="AA18" s="16">
        <f>DATE(X18,Y18,Z18)</f>
        <v>78</v>
      </c>
      <c r="AB18" s="102">
        <f>VALUE(IF(AC18&gt;=12,(X18+O18+1),(O18+X18)))</f>
        <v>1</v>
      </c>
      <c r="AC18" s="102">
        <f>IF(AE18&gt;=60,(Y18+P18+2),IF(AE18&gt;=30,(Y18+P18+1),(Y18+P18)))</f>
        <v>5</v>
      </c>
      <c r="AD18" s="102">
        <f>VALUE(IF(AC18&gt;=12,(AC18-12),AC18))</f>
        <v>5</v>
      </c>
      <c r="AE18" s="102">
        <f>Z18+Q18</f>
        <v>29</v>
      </c>
      <c r="AF18" s="102">
        <f>IF(AE18&gt;=30,MOD(AE18,30),AE18)</f>
        <v>29</v>
      </c>
      <c r="AG18" s="10" t="str">
        <f>CONCATENATE(IF(AB18&gt;=10,AB18,"0"&amp;AB18),IF(AD18&gt;=10,"-"&amp;AD18,"-"&amp;"0"&amp;AD18),IF(AF18&gt;=10,"-"&amp;AF18,"-0"&amp;AF18))</f>
        <v>01-05-29</v>
      </c>
      <c r="AH18" s="15"/>
      <c r="AI18" s="15"/>
      <c r="AJ18" s="15"/>
      <c r="AK18" s="15"/>
      <c r="AL18" s="114"/>
      <c r="AM18" s="15" t="e">
        <f>DATE(DATEDIF(AK18,AL18,"y"),DATEDIF(AK18,AL18,"ym"),DATEDIF(AK18,AL18,"md"))</f>
        <v>#NUM!</v>
      </c>
      <c r="AN18" s="10">
        <f>IF(ISERROR(AG18+(AI18-AH18)-(AL18-AK18)),AG18,(AG18+(AI18-AH18)-(AL18-AK18)))</f>
        <v>37040</v>
      </c>
      <c r="AO18" s="103" t="str">
        <f>CONCATENATE(TEXT(YEAR(F18)+60,"####"),"-",IF(MONTH(F18)&lt;=6,"06-30","12-31"))</f>
        <v>2041-12-31</v>
      </c>
      <c r="AP18" s="115" t="s">
        <v>197</v>
      </c>
    </row>
    <row r="19" spans="1:43" ht="24.95" customHeight="1">
      <c r="A19" s="76">
        <v>15</v>
      </c>
      <c r="B19" s="124" t="s">
        <v>2</v>
      </c>
      <c r="C19" s="8" t="s">
        <v>5</v>
      </c>
      <c r="D19" s="8">
        <v>9</v>
      </c>
      <c r="E19" s="128" t="s">
        <v>142</v>
      </c>
      <c r="F19" s="9">
        <v>28029</v>
      </c>
      <c r="G19" s="116">
        <v>41701</v>
      </c>
      <c r="H19" s="116">
        <v>41701</v>
      </c>
      <c r="I19" s="10">
        <f t="shared" si="0"/>
        <v>514</v>
      </c>
      <c r="J19" s="9"/>
      <c r="K19" s="9"/>
      <c r="L19" s="9"/>
      <c r="M19" s="15" t="e">
        <f t="shared" si="1"/>
        <v>#NUM!</v>
      </c>
      <c r="N19" s="10">
        <f t="shared" si="2"/>
        <v>436.8</v>
      </c>
      <c r="O19" s="11">
        <f t="shared" si="3"/>
        <v>1</v>
      </c>
      <c r="P19" s="12">
        <f t="shared" si="4"/>
        <v>2</v>
      </c>
      <c r="Q19" s="13">
        <f t="shared" si="5"/>
        <v>11</v>
      </c>
      <c r="R19" s="10">
        <f t="shared" si="6"/>
        <v>408</v>
      </c>
      <c r="S19" s="14">
        <f t="shared" si="7"/>
        <v>514</v>
      </c>
      <c r="T19" s="15"/>
      <c r="U19" s="15"/>
      <c r="V19" s="15"/>
      <c r="W19" s="10">
        <f t="shared" si="8"/>
        <v>109.2</v>
      </c>
      <c r="X19" s="99">
        <f t="shared" si="9"/>
        <v>0</v>
      </c>
      <c r="Y19" s="100">
        <f t="shared" si="10"/>
        <v>3</v>
      </c>
      <c r="Z19" s="101">
        <f t="shared" si="11"/>
        <v>18</v>
      </c>
      <c r="AA19" s="16">
        <f t="shared" si="12"/>
        <v>78</v>
      </c>
      <c r="AB19" s="102">
        <f t="shared" si="13"/>
        <v>1</v>
      </c>
      <c r="AC19" s="102">
        <f t="shared" si="14"/>
        <v>5</v>
      </c>
      <c r="AD19" s="102">
        <f t="shared" si="15"/>
        <v>5</v>
      </c>
      <c r="AE19" s="102">
        <f t="shared" si="16"/>
        <v>29</v>
      </c>
      <c r="AF19" s="102">
        <f t="shared" si="17"/>
        <v>29</v>
      </c>
      <c r="AG19" s="10" t="str">
        <f t="shared" si="18"/>
        <v>01-05-29</v>
      </c>
      <c r="AH19" s="15"/>
      <c r="AI19" s="15"/>
      <c r="AJ19" s="15"/>
      <c r="AK19" s="15"/>
      <c r="AL19" s="114"/>
      <c r="AM19" s="15" t="e">
        <f t="shared" si="19"/>
        <v>#NUM!</v>
      </c>
      <c r="AN19" s="10">
        <f t="shared" si="20"/>
        <v>37040</v>
      </c>
      <c r="AO19" s="103" t="str">
        <f t="shared" si="21"/>
        <v>2036-12-31</v>
      </c>
      <c r="AP19" s="115" t="s">
        <v>196</v>
      </c>
    </row>
    <row r="20" spans="1:43" ht="24.95" customHeight="1">
      <c r="A20" s="76">
        <v>16</v>
      </c>
      <c r="B20" s="48" t="s">
        <v>165</v>
      </c>
      <c r="C20" s="8" t="s">
        <v>169</v>
      </c>
      <c r="D20" s="8">
        <v>9</v>
      </c>
      <c r="E20" s="8" t="s">
        <v>177</v>
      </c>
      <c r="F20" s="9">
        <v>28018</v>
      </c>
      <c r="G20" s="116">
        <v>41701</v>
      </c>
      <c r="H20" s="116">
        <v>41701</v>
      </c>
      <c r="I20" s="10">
        <f>DATE(DATEDIF(H20,$AO$1,"y"),DATEDIF(H20,$AO$1,"ym"),DATEDIF(H20,$AO$1,"md"))</f>
        <v>514</v>
      </c>
      <c r="J20" s="9"/>
      <c r="K20" s="9"/>
      <c r="L20" s="9"/>
      <c r="M20" s="15" t="e">
        <f>DATE(DATEDIF(K20,L20,"y"),DATEDIF(K20,L20,"ym"),DATEDIF(K20,L20,"md"))</f>
        <v>#NUM!</v>
      </c>
      <c r="N20" s="10">
        <f>(($AO$1-H20+1)*0.8)-(L20-K20+1)*0.8</f>
        <v>436.8</v>
      </c>
      <c r="O20" s="11">
        <f>YEAR(N20)+INT((MONTH(N20)-1+INT(DAY(N20)/IF(DAY(N20)=30,30,IF(DAY(N20)=31,31,30))))/12)-1900</f>
        <v>1</v>
      </c>
      <c r="P20" s="12">
        <f>MOD((MONTH(N20)-1)+INT(DAY(N20)/IF(DAY(N20)=30,30,IF(DAY(N20)=31,31,30))),12)</f>
        <v>2</v>
      </c>
      <c r="Q20" s="13">
        <f>MOD(DAY(N20),IF(DAY(N20)=30,30,IF(DAY(N20)=31,30,30)))</f>
        <v>11</v>
      </c>
      <c r="R20" s="10">
        <f>DATE(O20,P20,Q20)</f>
        <v>408</v>
      </c>
      <c r="S20" s="14">
        <f>DATE(DATEDIF(G20,$AO$1,"y"),DATEDIF(G20,$AO$1,"ym"),DATEDIF(G20,$AO$1,"md"))</f>
        <v>514</v>
      </c>
      <c r="T20" s="15"/>
      <c r="U20" s="15"/>
      <c r="V20" s="15"/>
      <c r="W20" s="10">
        <f>(($AO$1-G20+1)*0.2)-((U20-T20+1)*0.2)</f>
        <v>109.2</v>
      </c>
      <c r="X20" s="99">
        <f>YEAR(W20)+INT((MONTH(W20)-1+INT(DAY(W20)/IF(DAY(W20)=30,30,IF(DAY(W20)=31,31,30))))/12)-1900</f>
        <v>0</v>
      </c>
      <c r="Y20" s="100">
        <f>MOD((MONTH(W20)-1)+INT(DAY(W20)/IF(DAY(W20)=30,30,IF(DAY(W20)=31,31,30))),12)</f>
        <v>3</v>
      </c>
      <c r="Z20" s="101">
        <f>MOD(DAY(W20),IF(DAY(W20)=30,30,IF(DAY(W20)=31,30,30)))</f>
        <v>18</v>
      </c>
      <c r="AA20" s="16">
        <f>DATE(X20,Y20,Z20)</f>
        <v>78</v>
      </c>
      <c r="AB20" s="102">
        <f>VALUE(IF(AC20&gt;=12,(X20+O20+1),(O20+X20)))</f>
        <v>1</v>
      </c>
      <c r="AC20" s="102">
        <f>IF(AE20&gt;=60,(Y20+P20+2),IF(AE20&gt;=30,(Y20+P20+1),(Y20+P20)))</f>
        <v>5</v>
      </c>
      <c r="AD20" s="102">
        <f>VALUE(IF(AC20&gt;=12,(AC20-12),AC20))</f>
        <v>5</v>
      </c>
      <c r="AE20" s="102">
        <f>Z20+Q20</f>
        <v>29</v>
      </c>
      <c r="AF20" s="102">
        <f>IF(AE20&gt;=30,MOD(AE20,30),AE20)</f>
        <v>29</v>
      </c>
      <c r="AG20" s="10" t="str">
        <f>CONCATENATE(IF(AB20&gt;=10,AB20,"0"&amp;AB20),IF(AD20&gt;=10,"-"&amp;AD20,"-"&amp;"0"&amp;AD20),IF(AF20&gt;=10,"-"&amp;AF20,"-0"&amp;AF20))</f>
        <v>01-05-29</v>
      </c>
      <c r="AH20" s="15"/>
      <c r="AI20" s="15"/>
      <c r="AJ20" s="15"/>
      <c r="AK20" s="15"/>
      <c r="AL20" s="114"/>
      <c r="AM20" s="15" t="e">
        <f>DATE(DATEDIF(AK20,AL20,"y"),DATEDIF(AK20,AL20,"ym"),DATEDIF(AK20,AL20,"md"))</f>
        <v>#NUM!</v>
      </c>
      <c r="AN20" s="10">
        <f>IF(ISERROR(AG20+(AI20-AH20)-(AL20-AK20)),AG20,(AG20+(AI20-AH20)-(AL20-AK20)))</f>
        <v>37040</v>
      </c>
      <c r="AO20" s="103" t="str">
        <f>CONCATENATE(TEXT(YEAR(F20)+60,"####"),"-",IF(MONTH(F20)&lt;=6,"06-30","12-31"))</f>
        <v>2036-12-31</v>
      </c>
      <c r="AP20" s="115" t="s">
        <v>34</v>
      </c>
    </row>
    <row r="21" spans="1:43" ht="24.95" customHeight="1">
      <c r="A21" s="76">
        <v>17</v>
      </c>
      <c r="B21" s="124" t="s">
        <v>3</v>
      </c>
      <c r="C21" s="8" t="s">
        <v>5</v>
      </c>
      <c r="D21" s="8">
        <v>9</v>
      </c>
      <c r="E21" s="128" t="s">
        <v>145</v>
      </c>
      <c r="F21" s="9">
        <v>28621</v>
      </c>
      <c r="G21" s="116">
        <v>41701</v>
      </c>
      <c r="H21" s="116">
        <v>41701</v>
      </c>
      <c r="I21" s="10">
        <f>DATE(DATEDIF(H21,$AO$1,"y"),DATEDIF(H21,$AO$1,"ym"),DATEDIF(H21,$AO$1,"md"))</f>
        <v>514</v>
      </c>
      <c r="J21" s="9"/>
      <c r="K21" s="9"/>
      <c r="L21" s="9"/>
      <c r="M21" s="15" t="e">
        <f>DATE(DATEDIF(K21,L21,"y"),DATEDIF(K21,L21,"ym"),DATEDIF(K21,L21,"md"))</f>
        <v>#NUM!</v>
      </c>
      <c r="N21" s="10">
        <f>(($AO$1-H21+1)*0.8)-(L21-K21+1)*0.8</f>
        <v>436.8</v>
      </c>
      <c r="O21" s="11">
        <f>YEAR(N21)+INT((MONTH(N21)-1+INT(DAY(N21)/IF(DAY(N21)=30,30,IF(DAY(N21)=31,31,30))))/12)-1900</f>
        <v>1</v>
      </c>
      <c r="P21" s="12">
        <f>MOD((MONTH(N21)-1)+INT(DAY(N21)/IF(DAY(N21)=30,30,IF(DAY(N21)=31,31,30))),12)</f>
        <v>2</v>
      </c>
      <c r="Q21" s="13">
        <f>MOD(DAY(N21),IF(DAY(N21)=30,30,IF(DAY(N21)=31,30,30)))</f>
        <v>11</v>
      </c>
      <c r="R21" s="10">
        <f>DATE(O21,P21,Q21)</f>
        <v>408</v>
      </c>
      <c r="S21" s="14">
        <f>DATE(DATEDIF(G21,$AO$1,"y"),DATEDIF(G21,$AO$1,"ym"),DATEDIF(G21,$AO$1,"md"))</f>
        <v>514</v>
      </c>
      <c r="T21" s="15"/>
      <c r="U21" s="15"/>
      <c r="V21" s="15"/>
      <c r="W21" s="10">
        <f>(($AO$1-G21+1)*0.2)-((U21-T21+1)*0.2)</f>
        <v>109.2</v>
      </c>
      <c r="X21" s="99">
        <f>YEAR(W21)+INT((MONTH(W21)-1+INT(DAY(W21)/IF(DAY(W21)=30,30,IF(DAY(W21)=31,31,30))))/12)-1900</f>
        <v>0</v>
      </c>
      <c r="Y21" s="100">
        <f>MOD((MONTH(W21)-1)+INT(DAY(W21)/IF(DAY(W21)=30,30,IF(DAY(W21)=31,31,30))),12)</f>
        <v>3</v>
      </c>
      <c r="Z21" s="101">
        <f>MOD(DAY(W21),IF(DAY(W21)=30,30,IF(DAY(W21)=31,30,30)))</f>
        <v>18</v>
      </c>
      <c r="AA21" s="16">
        <f>DATE(X21,Y21,Z21)</f>
        <v>78</v>
      </c>
      <c r="AB21" s="102">
        <f>VALUE(IF(AC21&gt;=12,(X21+O21+1),(O21+X21)))</f>
        <v>1</v>
      </c>
      <c r="AC21" s="102">
        <f>IF(AE21&gt;=60,(Y21+P21+2),IF(AE21&gt;=30,(Y21+P21+1),(Y21+P21)))</f>
        <v>5</v>
      </c>
      <c r="AD21" s="102">
        <f>VALUE(IF(AC21&gt;=12,(AC21-12),AC21))</f>
        <v>5</v>
      </c>
      <c r="AE21" s="102">
        <f>Z21+Q21</f>
        <v>29</v>
      </c>
      <c r="AF21" s="102">
        <f>IF(AE21&gt;=30,MOD(AE21,30),AE21)</f>
        <v>29</v>
      </c>
      <c r="AG21" s="10" t="str">
        <f>CONCATENATE(IF(AB21&gt;=10,AB21,"0"&amp;AB21),IF(AD21&gt;=10,"-"&amp;AD21,"-"&amp;"0"&amp;AD21),IF(AF21&gt;=10,"-"&amp;AF21,"-0"&amp;AF21))</f>
        <v>01-05-29</v>
      </c>
      <c r="AH21" s="15"/>
      <c r="AI21" s="15"/>
      <c r="AJ21" s="15"/>
      <c r="AK21" s="15"/>
      <c r="AL21" s="114"/>
      <c r="AM21" s="15" t="e">
        <f>DATE(DATEDIF(AK21,AL21,"y"),DATEDIF(AK21,AL21,"ym"),DATEDIF(AK21,AL21,"md"))</f>
        <v>#NUM!</v>
      </c>
      <c r="AN21" s="10">
        <f>IF(ISERROR(AG21+(AI21-AH21)-(AL21-AK21)),AG21,(AG21+(AI21-AH21)-(AL21-AK21)))</f>
        <v>37040</v>
      </c>
      <c r="AO21" s="103" t="str">
        <f>CONCATENATE(TEXT(YEAR(F21)+60,"####"),"-",IF(MONTH(F21)&lt;=6,"06-30","12-31"))</f>
        <v>2038-06-30</v>
      </c>
      <c r="AP21" s="115" t="s">
        <v>34</v>
      </c>
    </row>
    <row r="22" spans="1:43" ht="24.95" customHeight="1">
      <c r="A22" s="76">
        <v>18</v>
      </c>
      <c r="B22" s="48" t="s">
        <v>171</v>
      </c>
      <c r="C22" s="8" t="s">
        <v>169</v>
      </c>
      <c r="D22" s="8">
        <v>9</v>
      </c>
      <c r="E22" s="8" t="s">
        <v>178</v>
      </c>
      <c r="F22" s="9">
        <v>31459</v>
      </c>
      <c r="G22" s="116">
        <v>41701</v>
      </c>
      <c r="H22" s="116">
        <v>41701</v>
      </c>
      <c r="I22" s="10">
        <f>DATE(DATEDIF(H22,$AO$1,"y"),DATEDIF(H22,$AO$1,"ym"),DATEDIF(H22,$AO$1,"md"))</f>
        <v>514</v>
      </c>
      <c r="J22" s="9"/>
      <c r="K22" s="9"/>
      <c r="L22" s="9"/>
      <c r="M22" s="15" t="e">
        <f>DATE(DATEDIF(K22,L22,"y"),DATEDIF(K22,L22,"ym"),DATEDIF(K22,L22,"md"))</f>
        <v>#NUM!</v>
      </c>
      <c r="N22" s="10">
        <f>(($AO$1-H22+1)*0.8)-(L22-K22+1)*0.8</f>
        <v>436.8</v>
      </c>
      <c r="O22" s="11">
        <f>YEAR(N22)+INT((MONTH(N22)-1+INT(DAY(N22)/IF(DAY(N22)=30,30,IF(DAY(N22)=31,31,30))))/12)-1900</f>
        <v>1</v>
      </c>
      <c r="P22" s="12">
        <f>MOD((MONTH(N22)-1)+INT(DAY(N22)/IF(DAY(N22)=30,30,IF(DAY(N22)=31,31,30))),12)</f>
        <v>2</v>
      </c>
      <c r="Q22" s="13">
        <f>MOD(DAY(N22),IF(DAY(N22)=30,30,IF(DAY(N22)=31,30,30)))</f>
        <v>11</v>
      </c>
      <c r="R22" s="10">
        <f>DATE(O22,P22,Q22)</f>
        <v>408</v>
      </c>
      <c r="S22" s="14">
        <f>DATE(DATEDIF(G22,$AO$1,"y"),DATEDIF(G22,$AO$1,"ym"),DATEDIF(G22,$AO$1,"md"))</f>
        <v>514</v>
      </c>
      <c r="T22" s="15"/>
      <c r="U22" s="15"/>
      <c r="V22" s="15"/>
      <c r="W22" s="10">
        <f>(($AO$1-G22+1)*0.2)-((U22-T22+1)*0.2)</f>
        <v>109.2</v>
      </c>
      <c r="X22" s="99">
        <f>YEAR(W22)+INT((MONTH(W22)-1+INT(DAY(W22)/IF(DAY(W22)=30,30,IF(DAY(W22)=31,31,30))))/12)-1900</f>
        <v>0</v>
      </c>
      <c r="Y22" s="100">
        <f>MOD((MONTH(W22)-1)+INT(DAY(W22)/IF(DAY(W22)=30,30,IF(DAY(W22)=31,31,30))),12)</f>
        <v>3</v>
      </c>
      <c r="Z22" s="101">
        <f>MOD(DAY(W22),IF(DAY(W22)=30,30,IF(DAY(W22)=31,30,30)))</f>
        <v>18</v>
      </c>
      <c r="AA22" s="16">
        <f>DATE(X22,Y22,Z22)</f>
        <v>78</v>
      </c>
      <c r="AB22" s="102">
        <f>VALUE(IF(AC22&gt;=12,(X22+O22+1),(O22+X22)))</f>
        <v>1</v>
      </c>
      <c r="AC22" s="102">
        <f>IF(AE22&gt;=60,(Y22+P22+2),IF(AE22&gt;=30,(Y22+P22+1),(Y22+P22)))</f>
        <v>5</v>
      </c>
      <c r="AD22" s="102">
        <f>VALUE(IF(AC22&gt;=12,(AC22-12),AC22))</f>
        <v>5</v>
      </c>
      <c r="AE22" s="102">
        <f>Z22+Q22</f>
        <v>29</v>
      </c>
      <c r="AF22" s="102">
        <f>IF(AE22&gt;=30,MOD(AE22,30),AE22)</f>
        <v>29</v>
      </c>
      <c r="AG22" s="10" t="str">
        <f>CONCATENATE(IF(AB22&gt;=10,AB22,"0"&amp;AB22),IF(AD22&gt;=10,"-"&amp;AD22,"-"&amp;"0"&amp;AD22),IF(AF22&gt;=10,"-"&amp;AF22,"-0"&amp;AF22))</f>
        <v>01-05-29</v>
      </c>
      <c r="AH22" s="15"/>
      <c r="AI22" s="15"/>
      <c r="AJ22" s="15"/>
      <c r="AK22" s="15"/>
      <c r="AL22" s="114"/>
      <c r="AM22" s="15" t="e">
        <f>DATE(DATEDIF(AK22,AL22,"y"),DATEDIF(AK22,AL22,"ym"),DATEDIF(AK22,AL22,"md"))</f>
        <v>#NUM!</v>
      </c>
      <c r="AN22" s="10">
        <f>IF(ISERROR(AG22+(AI22-AH22)-(AL22-AK22)),AG22,(AG22+(AI22-AH22)-(AL22-AK22)))</f>
        <v>37040</v>
      </c>
      <c r="AO22" s="103" t="str">
        <f>CONCATENATE(TEXT(YEAR(F22)+60,"####"),"-",IF(MONTH(F22)&lt;=6,"06-30","12-31"))</f>
        <v>2046-06-30</v>
      </c>
      <c r="AP22" s="115" t="s">
        <v>34</v>
      </c>
    </row>
    <row r="23" spans="1:43" ht="24.95" customHeight="1">
      <c r="A23" s="76">
        <v>19</v>
      </c>
      <c r="B23" s="124" t="s">
        <v>57</v>
      </c>
      <c r="C23" s="8" t="s">
        <v>5</v>
      </c>
      <c r="D23" s="8">
        <v>9</v>
      </c>
      <c r="E23" s="128" t="s">
        <v>147</v>
      </c>
      <c r="F23" s="9">
        <v>27393</v>
      </c>
      <c r="G23" s="116">
        <v>41701</v>
      </c>
      <c r="H23" s="116">
        <v>41701</v>
      </c>
      <c r="I23" s="10">
        <f>DATE(DATEDIF(H23,$AO$1,"y"),DATEDIF(H23,$AO$1,"ym"),DATEDIF(H23,$AO$1,"md"))</f>
        <v>514</v>
      </c>
      <c r="J23" s="9"/>
      <c r="K23" s="9"/>
      <c r="L23" s="9"/>
      <c r="M23" s="15" t="e">
        <f>DATE(DATEDIF(K23,L23,"y"),DATEDIF(K23,L23,"ym"),DATEDIF(K23,L23,"md"))</f>
        <v>#NUM!</v>
      </c>
      <c r="N23" s="10">
        <f>(($AO$1-H23+1)*0.8)-(L23-K23+1)*0.8</f>
        <v>436.8</v>
      </c>
      <c r="O23" s="11">
        <f>YEAR(N23)+INT((MONTH(N23)-1+INT(DAY(N23)/IF(DAY(N23)=30,30,IF(DAY(N23)=31,31,30))))/12)-1900</f>
        <v>1</v>
      </c>
      <c r="P23" s="12">
        <f>MOD((MONTH(N23)-1)+INT(DAY(N23)/IF(DAY(N23)=30,30,IF(DAY(N23)=31,31,30))),12)</f>
        <v>2</v>
      </c>
      <c r="Q23" s="13">
        <f>MOD(DAY(N23),IF(DAY(N23)=30,30,IF(DAY(N23)=31,30,30)))</f>
        <v>11</v>
      </c>
      <c r="R23" s="10">
        <f>DATE(O23,P23,Q23)</f>
        <v>408</v>
      </c>
      <c r="S23" s="14">
        <f>DATE(DATEDIF(G23,$AO$1,"y"),DATEDIF(G23,$AO$1,"ym"),DATEDIF(G23,$AO$1,"md"))</f>
        <v>514</v>
      </c>
      <c r="T23" s="15"/>
      <c r="U23" s="15"/>
      <c r="V23" s="15"/>
      <c r="W23" s="10">
        <f>(($AO$1-G23+1)*0.2)-((U23-T23+1)*0.2)</f>
        <v>109.2</v>
      </c>
      <c r="X23" s="99">
        <f>YEAR(W23)+INT((MONTH(W23)-1+INT(DAY(W23)/IF(DAY(W23)=30,30,IF(DAY(W23)=31,31,30))))/12)-1900</f>
        <v>0</v>
      </c>
      <c r="Y23" s="100">
        <f>MOD((MONTH(W23)-1)+INT(DAY(W23)/IF(DAY(W23)=30,30,IF(DAY(W23)=31,31,30))),12)</f>
        <v>3</v>
      </c>
      <c r="Z23" s="101">
        <f>MOD(DAY(W23),IF(DAY(W23)=30,30,IF(DAY(W23)=31,30,30)))</f>
        <v>18</v>
      </c>
      <c r="AA23" s="16">
        <f>DATE(X23,Y23,Z23)</f>
        <v>78</v>
      </c>
      <c r="AB23" s="102">
        <f>VALUE(IF(AC23&gt;=12,(X23+O23+1),(O23+X23)))</f>
        <v>1</v>
      </c>
      <c r="AC23" s="102">
        <f>IF(AE23&gt;=60,(Y23+P23+2),IF(AE23&gt;=30,(Y23+P23+1),(Y23+P23)))</f>
        <v>5</v>
      </c>
      <c r="AD23" s="102">
        <f>VALUE(IF(AC23&gt;=12,(AC23-12),AC23))</f>
        <v>5</v>
      </c>
      <c r="AE23" s="102">
        <f>Z23+Q23</f>
        <v>29</v>
      </c>
      <c r="AF23" s="102">
        <f>IF(AE23&gt;=30,MOD(AE23,30),AE23)</f>
        <v>29</v>
      </c>
      <c r="AG23" s="10" t="str">
        <f>CONCATENATE(IF(AB23&gt;=10,AB23,"0"&amp;AB23),IF(AD23&gt;=10,"-"&amp;AD23,"-"&amp;"0"&amp;AD23),IF(AF23&gt;=10,"-"&amp;AF23,"-0"&amp;AF23))</f>
        <v>01-05-29</v>
      </c>
      <c r="AH23" s="15"/>
      <c r="AI23" s="15"/>
      <c r="AJ23" s="15"/>
      <c r="AK23" s="15"/>
      <c r="AL23" s="114"/>
      <c r="AM23" s="15" t="e">
        <f>DATE(DATEDIF(AK23,AL23,"y"),DATEDIF(AK23,AL23,"ym"),DATEDIF(AK23,AL23,"md"))</f>
        <v>#NUM!</v>
      </c>
      <c r="AN23" s="10">
        <f>IF(ISERROR(AG23+(AI23-AH23)-(AL23-AK23)),AG23,(AG23+(AI23-AH23)-(AL23-AK23)))</f>
        <v>37040</v>
      </c>
      <c r="AO23" s="103" t="str">
        <f>CONCATENATE(TEXT(YEAR(F23)+60,"####"),"-",IF(MONTH(F23)&lt;=6,"06-30","12-31"))</f>
        <v>2034-12-31</v>
      </c>
      <c r="AP23" s="115" t="s">
        <v>34</v>
      </c>
    </row>
    <row r="24" spans="1:43" ht="24.95" customHeight="1">
      <c r="A24" s="76">
        <v>20</v>
      </c>
      <c r="B24" s="124" t="s">
        <v>40</v>
      </c>
      <c r="C24" s="8" t="s">
        <v>5</v>
      </c>
      <c r="D24" s="8">
        <v>9</v>
      </c>
      <c r="E24" s="128" t="s">
        <v>146</v>
      </c>
      <c r="F24" s="9">
        <v>30387</v>
      </c>
      <c r="G24" s="116">
        <v>41701</v>
      </c>
      <c r="H24" s="116">
        <v>41701</v>
      </c>
      <c r="I24" s="10">
        <f t="shared" ref="I24" si="22">DATE(DATEDIF(H24,$AO$1,"y"),DATEDIF(H24,$AO$1,"ym"),DATEDIF(H24,$AO$1,"md"))</f>
        <v>514</v>
      </c>
      <c r="J24" s="9"/>
      <c r="K24" s="9"/>
      <c r="L24" s="9"/>
      <c r="M24" s="15" t="e">
        <f t="shared" si="1"/>
        <v>#NUM!</v>
      </c>
      <c r="N24" s="10">
        <f t="shared" ref="N24" si="23">(($AO$1-H24+1)*0.8)-(L24-K24+1)*0.8</f>
        <v>436.8</v>
      </c>
      <c r="O24" s="11">
        <f t="shared" ref="O24" si="24">YEAR(N24)+INT((MONTH(N24)-1+INT(DAY(N24)/IF(DAY(N24)=30,30,IF(DAY(N24)=31,31,30))))/12)-1900</f>
        <v>1</v>
      </c>
      <c r="P24" s="12">
        <f t="shared" ref="P24" si="25">MOD((MONTH(N24)-1)+INT(DAY(N24)/IF(DAY(N24)=30,30,IF(DAY(N24)=31,31,30))),12)</f>
        <v>2</v>
      </c>
      <c r="Q24" s="13">
        <f t="shared" ref="Q24" si="26">MOD(DAY(N24),IF(DAY(N24)=30,30,IF(DAY(N24)=31,30,30)))</f>
        <v>11</v>
      </c>
      <c r="R24" s="10">
        <f t="shared" ref="R24" si="27">DATE(O24,P24,Q24)</f>
        <v>408</v>
      </c>
      <c r="S24" s="14">
        <f t="shared" ref="S24" si="28">DATE(DATEDIF(G24,$AO$1,"y"),DATEDIF(G24,$AO$1,"ym"),DATEDIF(G24,$AO$1,"md"))</f>
        <v>514</v>
      </c>
      <c r="T24" s="15"/>
      <c r="U24" s="15"/>
      <c r="V24" s="15"/>
      <c r="W24" s="10">
        <f t="shared" ref="W24" si="29">(($AO$1-G24+1)*0.2)-((U24-T24+1)*0.2)</f>
        <v>109.2</v>
      </c>
      <c r="X24" s="99">
        <f t="shared" ref="X24" si="30">YEAR(W24)+INT((MONTH(W24)-1+INT(DAY(W24)/IF(DAY(W24)=30,30,IF(DAY(W24)=31,31,30))))/12)-1900</f>
        <v>0</v>
      </c>
      <c r="Y24" s="100">
        <f t="shared" ref="Y24" si="31">MOD((MONTH(W24)-1)+INT(DAY(W24)/IF(DAY(W24)=30,30,IF(DAY(W24)=31,31,30))),12)</f>
        <v>3</v>
      </c>
      <c r="Z24" s="101">
        <f t="shared" ref="Z24" si="32">MOD(DAY(W24),IF(DAY(W24)=30,30,IF(DAY(W24)=31,30,30)))</f>
        <v>18</v>
      </c>
      <c r="AA24" s="16">
        <f t="shared" ref="AA24" si="33">DATE(X24,Y24,Z24)</f>
        <v>78</v>
      </c>
      <c r="AB24" s="102">
        <f t="shared" ref="AB24" si="34">VALUE(IF(AC24&gt;=12,(X24+O24+1),(O24+X24)))</f>
        <v>1</v>
      </c>
      <c r="AC24" s="102">
        <f t="shared" ref="AC24" si="35">IF(AE24&gt;=60,(Y24+P24+2),IF(AE24&gt;=30,(Y24+P24+1),(Y24+P24)))</f>
        <v>5</v>
      </c>
      <c r="AD24" s="102">
        <f t="shared" ref="AD24" si="36">VALUE(IF(AC24&gt;=12,(AC24-12),AC24))</f>
        <v>5</v>
      </c>
      <c r="AE24" s="102">
        <f t="shared" ref="AE24" si="37">Z24+Q24</f>
        <v>29</v>
      </c>
      <c r="AF24" s="102">
        <f t="shared" ref="AF24" si="38">IF(AE24&gt;=30,MOD(AE24,30),AE24)</f>
        <v>29</v>
      </c>
      <c r="AG24" s="10" t="str">
        <f t="shared" ref="AG24" si="39">CONCATENATE(IF(AB24&gt;=10,AB24,"0"&amp;AB24),IF(AD24&gt;=10,"-"&amp;AD24,"-"&amp;"0"&amp;AD24),IF(AF24&gt;=10,"-"&amp;AF24,"-0"&amp;AF24))</f>
        <v>01-05-29</v>
      </c>
      <c r="AH24" s="15"/>
      <c r="AI24" s="15"/>
      <c r="AJ24" s="15"/>
      <c r="AK24" s="15"/>
      <c r="AL24" s="114"/>
      <c r="AM24" s="15" t="e">
        <f t="shared" ref="AM24" si="40">DATE(DATEDIF(AK24,AL24,"y"),DATEDIF(AK24,AL24,"ym"),DATEDIF(AK24,AL24,"md"))</f>
        <v>#NUM!</v>
      </c>
      <c r="AN24" s="10">
        <f t="shared" ref="AN24" si="41">IF(ISERROR(AG24+(AI24-AH24)-(AL24-AK24)),AG24,(AG24+(AI24-AH24)-(AL24-AK24)))</f>
        <v>37040</v>
      </c>
      <c r="AO24" s="103" t="str">
        <f t="shared" ref="AO24" si="42">CONCATENATE(TEXT(YEAR(F24)+60,"####"),"-",IF(MONTH(F24)&lt;=6,"06-30","12-31"))</f>
        <v>2043-06-30</v>
      </c>
      <c r="AP24" s="115" t="s">
        <v>34</v>
      </c>
    </row>
    <row r="25" spans="1:43" ht="24.95" customHeight="1">
      <c r="A25" s="76">
        <v>21</v>
      </c>
      <c r="B25" s="124" t="s">
        <v>58</v>
      </c>
      <c r="C25" s="8" t="s">
        <v>5</v>
      </c>
      <c r="D25" s="8">
        <v>9</v>
      </c>
      <c r="E25" s="128" t="s">
        <v>148</v>
      </c>
      <c r="F25" s="9">
        <v>30309</v>
      </c>
      <c r="G25" s="116">
        <v>41701</v>
      </c>
      <c r="H25" s="116">
        <v>41701</v>
      </c>
      <c r="I25" s="10">
        <f t="shared" ref="I25:I30" si="43">DATE(DATEDIF(H25,$AO$1,"y"),DATEDIF(H25,$AO$1,"ym"),DATEDIF(H25,$AO$1,"md"))</f>
        <v>514</v>
      </c>
      <c r="J25" s="9"/>
      <c r="K25" s="9"/>
      <c r="L25" s="9"/>
      <c r="M25" s="15" t="e">
        <f t="shared" ref="M25:M30" si="44">DATE(DATEDIF(K25,L25,"y"),DATEDIF(K25,L25,"ym"),DATEDIF(K25,L25,"md"))</f>
        <v>#NUM!</v>
      </c>
      <c r="N25" s="10">
        <f t="shared" ref="N25:N30" si="45">(($AO$1-H25+1)*0.8)-(L25-K25+1)*0.8</f>
        <v>436.8</v>
      </c>
      <c r="O25" s="11">
        <f t="shared" ref="O25:O30" si="46">YEAR(N25)+INT((MONTH(N25)-1+INT(DAY(N25)/IF(DAY(N25)=30,30,IF(DAY(N25)=31,31,30))))/12)-1900</f>
        <v>1</v>
      </c>
      <c r="P25" s="12">
        <f t="shared" ref="P25:P30" si="47">MOD((MONTH(N25)-1)+INT(DAY(N25)/IF(DAY(N25)=30,30,IF(DAY(N25)=31,31,30))),12)</f>
        <v>2</v>
      </c>
      <c r="Q25" s="13">
        <f t="shared" ref="Q25:Q30" si="48">MOD(DAY(N25),IF(DAY(N25)=30,30,IF(DAY(N25)=31,30,30)))</f>
        <v>11</v>
      </c>
      <c r="R25" s="10">
        <f t="shared" ref="R25:R30" si="49">DATE(O25,P25,Q25)</f>
        <v>408</v>
      </c>
      <c r="S25" s="14">
        <f t="shared" ref="S25:S30" si="50">DATE(DATEDIF(G25,$AO$1,"y"),DATEDIF(G25,$AO$1,"ym"),DATEDIF(G25,$AO$1,"md"))</f>
        <v>514</v>
      </c>
      <c r="T25" s="15"/>
      <c r="U25" s="15"/>
      <c r="V25" s="15"/>
      <c r="W25" s="10">
        <f t="shared" ref="W25:W30" si="51">(($AO$1-G25+1)*0.2)-((U25-T25+1)*0.2)</f>
        <v>109.2</v>
      </c>
      <c r="X25" s="99">
        <f t="shared" ref="X25:X30" si="52">YEAR(W25)+INT((MONTH(W25)-1+INT(DAY(W25)/IF(DAY(W25)=30,30,IF(DAY(W25)=31,31,30))))/12)-1900</f>
        <v>0</v>
      </c>
      <c r="Y25" s="100">
        <f t="shared" ref="Y25:Y30" si="53">MOD((MONTH(W25)-1)+INT(DAY(W25)/IF(DAY(W25)=30,30,IF(DAY(W25)=31,31,30))),12)</f>
        <v>3</v>
      </c>
      <c r="Z25" s="101">
        <f t="shared" ref="Z25:Z30" si="54">MOD(DAY(W25),IF(DAY(W25)=30,30,IF(DAY(W25)=31,30,30)))</f>
        <v>18</v>
      </c>
      <c r="AA25" s="16">
        <f t="shared" ref="AA25:AA30" si="55">DATE(X25,Y25,Z25)</f>
        <v>78</v>
      </c>
      <c r="AB25" s="102">
        <f t="shared" ref="AB25:AB30" si="56">VALUE(IF(AC25&gt;=12,(X25+O25+1),(O25+X25)))</f>
        <v>1</v>
      </c>
      <c r="AC25" s="102">
        <f t="shared" ref="AC25:AC30" si="57">IF(AE25&gt;=60,(Y25+P25+2),IF(AE25&gt;=30,(Y25+P25+1),(Y25+P25)))</f>
        <v>5</v>
      </c>
      <c r="AD25" s="102">
        <f t="shared" ref="AD25:AD30" si="58">VALUE(IF(AC25&gt;=12,(AC25-12),AC25))</f>
        <v>5</v>
      </c>
      <c r="AE25" s="102">
        <f t="shared" ref="AE25:AE30" si="59">Z25+Q25</f>
        <v>29</v>
      </c>
      <c r="AF25" s="102">
        <f t="shared" ref="AF25:AF30" si="60">IF(AE25&gt;=30,MOD(AE25,30),AE25)</f>
        <v>29</v>
      </c>
      <c r="AG25" s="10" t="str">
        <f t="shared" ref="AG25:AG30" si="61">CONCATENATE(IF(AB25&gt;=10,AB25,"0"&amp;AB25),IF(AD25&gt;=10,"-"&amp;AD25,"-"&amp;"0"&amp;AD25),IF(AF25&gt;=10,"-"&amp;AF25,"-0"&amp;AF25))</f>
        <v>01-05-29</v>
      </c>
      <c r="AH25" s="15"/>
      <c r="AI25" s="15"/>
      <c r="AJ25" s="15"/>
      <c r="AK25" s="15"/>
      <c r="AL25" s="114"/>
      <c r="AM25" s="15" t="e">
        <f t="shared" ref="AM25:AM30" si="62">DATE(DATEDIF(AK25,AL25,"y"),DATEDIF(AK25,AL25,"ym"),DATEDIF(AK25,AL25,"md"))</f>
        <v>#NUM!</v>
      </c>
      <c r="AN25" s="10">
        <f t="shared" ref="AN25:AN30" si="63">IF(ISERROR(AG25+(AI25-AH25)-(AL25-AK25)),AG25,(AG25+(AI25-AH25)-(AL25-AK25)))</f>
        <v>37040</v>
      </c>
      <c r="AO25" s="103" t="str">
        <f t="shared" ref="AO25:AO30" si="64">CONCATENATE(TEXT(YEAR(F25)+60,"####"),"-",IF(MONTH(F25)&lt;=6,"06-30","12-31"))</f>
        <v>2042-12-31</v>
      </c>
      <c r="AP25" s="115" t="s">
        <v>207</v>
      </c>
    </row>
    <row r="26" spans="1:43" ht="24.95" customHeight="1">
      <c r="A26" s="76">
        <v>22</v>
      </c>
      <c r="B26" s="124" t="s">
        <v>51</v>
      </c>
      <c r="C26" s="8" t="s">
        <v>5</v>
      </c>
      <c r="D26" s="8">
        <v>9</v>
      </c>
      <c r="E26" s="128" t="s">
        <v>149</v>
      </c>
      <c r="F26" s="9">
        <v>29920</v>
      </c>
      <c r="G26" s="116">
        <v>41701</v>
      </c>
      <c r="H26" s="116">
        <v>41701</v>
      </c>
      <c r="I26" s="10">
        <f t="shared" si="43"/>
        <v>514</v>
      </c>
      <c r="J26" s="9"/>
      <c r="K26" s="9"/>
      <c r="L26" s="9"/>
      <c r="M26" s="15" t="e">
        <f t="shared" si="44"/>
        <v>#NUM!</v>
      </c>
      <c r="N26" s="10">
        <f t="shared" si="45"/>
        <v>436.8</v>
      </c>
      <c r="O26" s="11">
        <f t="shared" si="46"/>
        <v>1</v>
      </c>
      <c r="P26" s="12">
        <f t="shared" si="47"/>
        <v>2</v>
      </c>
      <c r="Q26" s="13">
        <f t="shared" si="48"/>
        <v>11</v>
      </c>
      <c r="R26" s="10">
        <f t="shared" si="49"/>
        <v>408</v>
      </c>
      <c r="S26" s="14">
        <f t="shared" si="50"/>
        <v>514</v>
      </c>
      <c r="T26" s="15"/>
      <c r="U26" s="15"/>
      <c r="V26" s="15"/>
      <c r="W26" s="10">
        <f t="shared" si="51"/>
        <v>109.2</v>
      </c>
      <c r="X26" s="99">
        <f t="shared" si="52"/>
        <v>0</v>
      </c>
      <c r="Y26" s="100">
        <f t="shared" si="53"/>
        <v>3</v>
      </c>
      <c r="Z26" s="101">
        <f t="shared" si="54"/>
        <v>18</v>
      </c>
      <c r="AA26" s="16">
        <f t="shared" si="55"/>
        <v>78</v>
      </c>
      <c r="AB26" s="102">
        <f t="shared" si="56"/>
        <v>1</v>
      </c>
      <c r="AC26" s="102">
        <f t="shared" si="57"/>
        <v>5</v>
      </c>
      <c r="AD26" s="102">
        <f t="shared" si="58"/>
        <v>5</v>
      </c>
      <c r="AE26" s="102">
        <f t="shared" si="59"/>
        <v>29</v>
      </c>
      <c r="AF26" s="102">
        <f t="shared" si="60"/>
        <v>29</v>
      </c>
      <c r="AG26" s="10" t="str">
        <f t="shared" si="61"/>
        <v>01-05-29</v>
      </c>
      <c r="AH26" s="15"/>
      <c r="AI26" s="15"/>
      <c r="AJ26" s="15"/>
      <c r="AK26" s="15"/>
      <c r="AL26" s="114"/>
      <c r="AM26" s="15" t="e">
        <f t="shared" si="62"/>
        <v>#NUM!</v>
      </c>
      <c r="AN26" s="10">
        <f t="shared" si="63"/>
        <v>37040</v>
      </c>
      <c r="AO26" s="103" t="str">
        <f t="shared" si="64"/>
        <v>2041-12-31</v>
      </c>
      <c r="AP26" s="115" t="s">
        <v>34</v>
      </c>
    </row>
    <row r="27" spans="1:43" ht="24.95" customHeight="1">
      <c r="A27" s="76">
        <v>23</v>
      </c>
      <c r="B27" s="124" t="s">
        <v>172</v>
      </c>
      <c r="C27" s="8" t="s">
        <v>5</v>
      </c>
      <c r="D27" s="8">
        <v>9</v>
      </c>
      <c r="E27" s="128" t="s">
        <v>144</v>
      </c>
      <c r="F27" s="9">
        <v>30064</v>
      </c>
      <c r="G27" s="116">
        <v>41701</v>
      </c>
      <c r="H27" s="116">
        <v>41701</v>
      </c>
      <c r="I27" s="10">
        <f t="shared" si="43"/>
        <v>514</v>
      </c>
      <c r="J27" s="9"/>
      <c r="K27" s="9"/>
      <c r="L27" s="9"/>
      <c r="M27" s="15" t="e">
        <f t="shared" si="44"/>
        <v>#NUM!</v>
      </c>
      <c r="N27" s="10">
        <f t="shared" si="45"/>
        <v>436.8</v>
      </c>
      <c r="O27" s="11">
        <f t="shared" si="46"/>
        <v>1</v>
      </c>
      <c r="P27" s="12">
        <f t="shared" si="47"/>
        <v>2</v>
      </c>
      <c r="Q27" s="13">
        <f t="shared" si="48"/>
        <v>11</v>
      </c>
      <c r="R27" s="10">
        <f t="shared" si="49"/>
        <v>408</v>
      </c>
      <c r="S27" s="14">
        <f t="shared" si="50"/>
        <v>514</v>
      </c>
      <c r="T27" s="15"/>
      <c r="U27" s="15"/>
      <c r="V27" s="15"/>
      <c r="W27" s="10">
        <f t="shared" si="51"/>
        <v>109.2</v>
      </c>
      <c r="X27" s="99">
        <f t="shared" si="52"/>
        <v>0</v>
      </c>
      <c r="Y27" s="100">
        <f t="shared" si="53"/>
        <v>3</v>
      </c>
      <c r="Z27" s="101">
        <f t="shared" si="54"/>
        <v>18</v>
      </c>
      <c r="AA27" s="16">
        <f t="shared" si="55"/>
        <v>78</v>
      </c>
      <c r="AB27" s="102">
        <f t="shared" si="56"/>
        <v>1</v>
      </c>
      <c r="AC27" s="102">
        <f t="shared" si="57"/>
        <v>5</v>
      </c>
      <c r="AD27" s="102">
        <f t="shared" si="58"/>
        <v>5</v>
      </c>
      <c r="AE27" s="102">
        <f t="shared" si="59"/>
        <v>29</v>
      </c>
      <c r="AF27" s="102">
        <f t="shared" si="60"/>
        <v>29</v>
      </c>
      <c r="AG27" s="10" t="str">
        <f t="shared" si="61"/>
        <v>01-05-29</v>
      </c>
      <c r="AH27" s="15"/>
      <c r="AI27" s="15"/>
      <c r="AJ27" s="15"/>
      <c r="AK27" s="15"/>
      <c r="AL27" s="114"/>
      <c r="AM27" s="15" t="e">
        <f t="shared" si="62"/>
        <v>#NUM!</v>
      </c>
      <c r="AN27" s="10">
        <f t="shared" si="63"/>
        <v>37040</v>
      </c>
      <c r="AO27" s="103" t="str">
        <f t="shared" si="64"/>
        <v>2042-06-30</v>
      </c>
      <c r="AP27" s="115"/>
    </row>
    <row r="28" spans="1:43" s="7" customFormat="1" ht="24.95" customHeight="1">
      <c r="A28" s="76"/>
      <c r="B28" s="28" t="s">
        <v>184</v>
      </c>
      <c r="C28" s="29" t="s">
        <v>5</v>
      </c>
      <c r="D28" s="29">
        <v>9</v>
      </c>
      <c r="E28" s="29" t="s">
        <v>175</v>
      </c>
      <c r="F28" s="30">
        <v>29589</v>
      </c>
      <c r="G28" s="86">
        <v>41540</v>
      </c>
      <c r="H28" s="86">
        <v>41540</v>
      </c>
      <c r="I28" s="41">
        <f t="shared" si="43"/>
        <v>678</v>
      </c>
      <c r="J28" s="80" t="s">
        <v>180</v>
      </c>
      <c r="K28" s="30">
        <v>41701</v>
      </c>
      <c r="L28" s="30">
        <v>41882</v>
      </c>
      <c r="M28" s="34">
        <f t="shared" si="44"/>
        <v>149</v>
      </c>
      <c r="N28" s="41">
        <f t="shared" si="45"/>
        <v>420.79999999999995</v>
      </c>
      <c r="O28" s="31">
        <f t="shared" si="46"/>
        <v>1</v>
      </c>
      <c r="P28" s="32">
        <f t="shared" si="47"/>
        <v>1</v>
      </c>
      <c r="Q28" s="33">
        <f t="shared" si="48"/>
        <v>23</v>
      </c>
      <c r="R28" s="41">
        <f t="shared" si="49"/>
        <v>389</v>
      </c>
      <c r="S28" s="43">
        <f t="shared" si="50"/>
        <v>678</v>
      </c>
      <c r="T28" s="30">
        <v>41701</v>
      </c>
      <c r="U28" s="30">
        <v>41882</v>
      </c>
      <c r="V28" s="34">
        <f t="shared" ref="V28" si="65">DATE(DATEDIF(T28,U28,"y"),DATEDIF(T28,U28,"ym"),DATEDIF(T28,U28,"md"))</f>
        <v>149</v>
      </c>
      <c r="W28" s="41">
        <f t="shared" si="51"/>
        <v>105.19999999999999</v>
      </c>
      <c r="X28" s="35">
        <f t="shared" si="52"/>
        <v>0</v>
      </c>
      <c r="Y28" s="36">
        <f t="shared" si="53"/>
        <v>3</v>
      </c>
      <c r="Z28" s="37">
        <f t="shared" si="54"/>
        <v>14</v>
      </c>
      <c r="AA28" s="44">
        <f t="shared" si="55"/>
        <v>74</v>
      </c>
      <c r="AB28" s="45">
        <f t="shared" si="56"/>
        <v>1</v>
      </c>
      <c r="AC28" s="45">
        <f t="shared" si="57"/>
        <v>5</v>
      </c>
      <c r="AD28" s="45">
        <f t="shared" si="58"/>
        <v>5</v>
      </c>
      <c r="AE28" s="45">
        <f t="shared" si="59"/>
        <v>37</v>
      </c>
      <c r="AF28" s="45">
        <f t="shared" si="60"/>
        <v>7</v>
      </c>
      <c r="AG28" s="41" t="str">
        <f t="shared" si="61"/>
        <v>01-05-07</v>
      </c>
      <c r="AH28" s="34"/>
      <c r="AI28" s="34"/>
      <c r="AJ28" s="34"/>
      <c r="AK28" s="34"/>
      <c r="AL28" s="69"/>
      <c r="AM28" s="34" t="e">
        <f t="shared" si="62"/>
        <v>#NUM!</v>
      </c>
      <c r="AN28" s="41">
        <f t="shared" si="63"/>
        <v>37018</v>
      </c>
      <c r="AO28" s="39" t="str">
        <f t="shared" si="64"/>
        <v>2041-06-30</v>
      </c>
      <c r="AP28" s="85"/>
      <c r="AQ28" s="89"/>
    </row>
    <row r="29" spans="1:43" s="7" customFormat="1" ht="24.95" customHeight="1">
      <c r="A29" s="76"/>
      <c r="B29" s="46" t="s">
        <v>39</v>
      </c>
      <c r="C29" s="29" t="s">
        <v>74</v>
      </c>
      <c r="D29" s="29">
        <v>9</v>
      </c>
      <c r="E29" s="79" t="s">
        <v>130</v>
      </c>
      <c r="F29" s="34" t="s">
        <v>174</v>
      </c>
      <c r="G29" s="30">
        <v>39813</v>
      </c>
      <c r="H29" s="30">
        <v>40908</v>
      </c>
      <c r="I29" s="41">
        <f t="shared" si="43"/>
        <v>1308</v>
      </c>
      <c r="J29" s="110" t="s">
        <v>190</v>
      </c>
      <c r="K29" s="30"/>
      <c r="L29" s="30"/>
      <c r="M29" s="34" t="e">
        <f t="shared" si="44"/>
        <v>#NUM!</v>
      </c>
      <c r="N29" s="41">
        <f t="shared" si="45"/>
        <v>1071.2</v>
      </c>
      <c r="O29" s="31">
        <f t="shared" si="46"/>
        <v>2</v>
      </c>
      <c r="P29" s="32">
        <f t="shared" si="47"/>
        <v>11</v>
      </c>
      <c r="Q29" s="33">
        <f t="shared" si="48"/>
        <v>6</v>
      </c>
      <c r="R29" s="41">
        <f t="shared" si="49"/>
        <v>1041</v>
      </c>
      <c r="S29" s="43">
        <f t="shared" si="50"/>
        <v>2404</v>
      </c>
      <c r="T29" s="34"/>
      <c r="U29" s="34"/>
      <c r="V29" s="34" t="e">
        <f>DATE(DATEDIF(T29,U29,"y"),DATEDIF(T29,U29,"ym"),DATEDIF(T29,U29,"md"))</f>
        <v>#NUM!</v>
      </c>
      <c r="W29" s="41">
        <f t="shared" si="51"/>
        <v>486.8</v>
      </c>
      <c r="X29" s="35">
        <f t="shared" si="52"/>
        <v>1</v>
      </c>
      <c r="Y29" s="36">
        <f t="shared" si="53"/>
        <v>4</v>
      </c>
      <c r="Z29" s="37">
        <f t="shared" si="54"/>
        <v>0</v>
      </c>
      <c r="AA29" s="44">
        <f t="shared" si="55"/>
        <v>456</v>
      </c>
      <c r="AB29" s="45">
        <f t="shared" si="56"/>
        <v>4</v>
      </c>
      <c r="AC29" s="45">
        <f t="shared" si="57"/>
        <v>15</v>
      </c>
      <c r="AD29" s="45">
        <f t="shared" si="58"/>
        <v>3</v>
      </c>
      <c r="AE29" s="45">
        <f t="shared" si="59"/>
        <v>6</v>
      </c>
      <c r="AF29" s="45">
        <f t="shared" si="60"/>
        <v>6</v>
      </c>
      <c r="AG29" s="41" t="str">
        <f t="shared" si="61"/>
        <v>04-03-06</v>
      </c>
      <c r="AH29" s="34"/>
      <c r="AI29" s="34"/>
      <c r="AJ29" s="34" t="e">
        <f>DATE(DATEDIF(AH29,AI29,"y"),DATEDIF(AH29,AI29,"ym"),DATEDIF(AH29,AI29,"md"))</f>
        <v>#NUM!</v>
      </c>
      <c r="AK29" s="84"/>
      <c r="AL29" s="38"/>
      <c r="AM29" s="34" t="e">
        <f t="shared" si="62"/>
        <v>#NUM!</v>
      </c>
      <c r="AN29" s="41">
        <f t="shared" si="63"/>
        <v>38052</v>
      </c>
      <c r="AO29" s="39" t="str">
        <f t="shared" si="64"/>
        <v>2040-06-30</v>
      </c>
      <c r="AP29" s="40" t="s">
        <v>176</v>
      </c>
      <c r="AQ29" s="89"/>
    </row>
    <row r="30" spans="1:43" ht="24.95" customHeight="1">
      <c r="B30" s="108" t="s">
        <v>2</v>
      </c>
      <c r="C30" s="50" t="s">
        <v>5</v>
      </c>
      <c r="D30" s="50">
        <v>9</v>
      </c>
      <c r="E30" s="129" t="s">
        <v>143</v>
      </c>
      <c r="F30" s="51">
        <v>28224</v>
      </c>
      <c r="G30" s="87">
        <v>41701</v>
      </c>
      <c r="H30" s="87">
        <v>41701</v>
      </c>
      <c r="I30" s="41">
        <f t="shared" si="43"/>
        <v>514</v>
      </c>
      <c r="J30" s="51" t="s">
        <v>191</v>
      </c>
      <c r="K30" s="51"/>
      <c r="L30" s="51"/>
      <c r="M30" s="34" t="e">
        <f t="shared" si="44"/>
        <v>#NUM!</v>
      </c>
      <c r="N30" s="41">
        <f t="shared" si="45"/>
        <v>436.8</v>
      </c>
      <c r="O30" s="31">
        <f t="shared" si="46"/>
        <v>1</v>
      </c>
      <c r="P30" s="32">
        <f t="shared" si="47"/>
        <v>2</v>
      </c>
      <c r="Q30" s="33">
        <f t="shared" si="48"/>
        <v>11</v>
      </c>
      <c r="R30" s="41">
        <f t="shared" si="49"/>
        <v>408</v>
      </c>
      <c r="S30" s="43">
        <f t="shared" si="50"/>
        <v>514</v>
      </c>
      <c r="T30" s="54"/>
      <c r="U30" s="54"/>
      <c r="V30" s="54"/>
      <c r="W30" s="41">
        <f t="shared" si="51"/>
        <v>109.2</v>
      </c>
      <c r="X30" s="35">
        <f t="shared" si="52"/>
        <v>0</v>
      </c>
      <c r="Y30" s="36">
        <f t="shared" si="53"/>
        <v>3</v>
      </c>
      <c r="Z30" s="37">
        <f t="shared" si="54"/>
        <v>18</v>
      </c>
      <c r="AA30" s="44">
        <f t="shared" si="55"/>
        <v>78</v>
      </c>
      <c r="AB30" s="45">
        <f t="shared" si="56"/>
        <v>1</v>
      </c>
      <c r="AC30" s="45">
        <f t="shared" si="57"/>
        <v>5</v>
      </c>
      <c r="AD30" s="45">
        <f t="shared" si="58"/>
        <v>5</v>
      </c>
      <c r="AE30" s="45">
        <f t="shared" si="59"/>
        <v>29</v>
      </c>
      <c r="AF30" s="45">
        <f t="shared" si="60"/>
        <v>29</v>
      </c>
      <c r="AG30" s="41" t="str">
        <f t="shared" si="61"/>
        <v>01-05-29</v>
      </c>
      <c r="AH30" s="54"/>
      <c r="AI30" s="54"/>
      <c r="AJ30" s="54"/>
      <c r="AK30" s="54"/>
      <c r="AL30" s="67"/>
      <c r="AM30" s="34" t="e">
        <f t="shared" si="62"/>
        <v>#NUM!</v>
      </c>
      <c r="AN30" s="41">
        <f t="shared" si="63"/>
        <v>37040</v>
      </c>
      <c r="AO30" s="39" t="str">
        <f t="shared" si="64"/>
        <v>2037-06-30</v>
      </c>
      <c r="AP30" s="88" t="s">
        <v>176</v>
      </c>
    </row>
    <row r="31" spans="1:43" ht="21">
      <c r="B31" s="1" ph="1"/>
      <c r="C31" s="1" ph="1"/>
      <c r="D31" s="1" ph="1"/>
      <c r="E31" s="1" ph="1"/>
      <c r="F31" s="2" ph="1"/>
      <c r="G31" s="2" ph="1"/>
      <c r="H31" s="1" ph="1"/>
    </row>
    <row r="35" spans="2:8" ht="21">
      <c r="B35" s="1" ph="1"/>
      <c r="C35" s="1" ph="1"/>
      <c r="D35" s="1" ph="1"/>
      <c r="E35" s="1" ph="1"/>
      <c r="F35" s="2" ph="1"/>
      <c r="G35" s="2" ph="1"/>
      <c r="H35" s="1" ph="1"/>
    </row>
    <row r="39" spans="2:8" ht="21">
      <c r="B39" s="1" ph="1"/>
      <c r="C39" s="1" ph="1"/>
      <c r="D39" s="1" ph="1"/>
      <c r="E39" s="1" ph="1"/>
      <c r="F39" s="2" ph="1"/>
      <c r="G39" s="2" ph="1"/>
      <c r="H39" s="1" ph="1"/>
    </row>
    <row r="43" spans="2:8" ht="21">
      <c r="B43" s="1" ph="1"/>
      <c r="C43" s="1" ph="1"/>
      <c r="D43" s="1" ph="1"/>
      <c r="E43" s="1" ph="1"/>
      <c r="F43" s="2" ph="1"/>
      <c r="G43" s="2" ph="1"/>
      <c r="H43" s="1" ph="1"/>
    </row>
    <row r="46" spans="2:8" ht="21">
      <c r="B46" s="1" ph="1"/>
      <c r="C46" s="1" ph="1"/>
      <c r="D46" s="1" ph="1"/>
      <c r="E46" s="1" ph="1"/>
      <c r="F46" s="2" ph="1"/>
      <c r="G46" s="2" ph="1"/>
      <c r="H46" s="1" ph="1"/>
    </row>
    <row r="48" spans="2:8" ht="21">
      <c r="B48" s="1" ph="1"/>
      <c r="C48" s="1" ph="1"/>
      <c r="D48" s="1" ph="1"/>
      <c r="E48" s="1" ph="1"/>
      <c r="F48" s="2" ph="1"/>
      <c r="G48" s="2" ph="1"/>
      <c r="H48" s="1" ph="1"/>
    </row>
    <row r="50" spans="2:8" ht="21">
      <c r="B50" s="1" ph="1"/>
      <c r="C50" s="1" ph="1"/>
      <c r="D50" s="1" ph="1"/>
      <c r="E50" s="1" ph="1"/>
      <c r="F50" s="2" ph="1"/>
      <c r="G50" s="2" ph="1"/>
      <c r="H50" s="1" ph="1"/>
    </row>
    <row r="52" spans="2:8" ht="21">
      <c r="B52" s="1" ph="1"/>
      <c r="C52" s="1" ph="1"/>
      <c r="D52" s="1" ph="1"/>
      <c r="E52" s="1" ph="1"/>
      <c r="F52" s="2" ph="1"/>
      <c r="G52" s="2" ph="1"/>
      <c r="H52" s="1" ph="1"/>
    </row>
    <row r="54" spans="2:8" ht="21">
      <c r="B54" s="1" ph="1"/>
      <c r="C54" s="1" ph="1"/>
      <c r="D54" s="1" ph="1"/>
      <c r="E54" s="1" ph="1"/>
      <c r="F54" s="2" ph="1"/>
      <c r="G54" s="2" ph="1"/>
      <c r="H54" s="1" ph="1"/>
    </row>
    <row r="55" spans="2:8" ht="21">
      <c r="B55" s="1" ph="1"/>
      <c r="C55" s="1" ph="1"/>
      <c r="D55" s="1" ph="1"/>
      <c r="E55" s="1" ph="1"/>
      <c r="F55" s="2" ph="1"/>
      <c r="G55" s="2" ph="1"/>
      <c r="H55" s="1" ph="1"/>
    </row>
    <row r="56" spans="2:8" ht="21">
      <c r="B56" s="1" ph="1"/>
      <c r="C56" s="1" ph="1"/>
      <c r="D56" s="1" ph="1"/>
      <c r="E56" s="1" ph="1"/>
      <c r="F56" s="2" ph="1"/>
      <c r="G56" s="2" ph="1"/>
      <c r="H56" s="1" ph="1"/>
    </row>
    <row r="59" spans="2:8" ht="21">
      <c r="B59" s="1" ph="1"/>
      <c r="C59" s="1" ph="1"/>
      <c r="D59" s="1" ph="1"/>
      <c r="E59" s="1" ph="1"/>
      <c r="F59" s="2" ph="1"/>
      <c r="G59" s="2" ph="1"/>
      <c r="H59" s="1" ph="1"/>
    </row>
    <row r="61" spans="2:8" ht="21">
      <c r="B61" s="1" ph="1"/>
      <c r="C61" s="1" ph="1"/>
      <c r="D61" s="1" ph="1"/>
      <c r="E61" s="1" ph="1"/>
      <c r="F61" s="2" ph="1"/>
      <c r="G61" s="2" ph="1"/>
      <c r="H61" s="1" ph="1"/>
    </row>
    <row r="62" spans="2:8" ht="21">
      <c r="B62" s="1" ph="1"/>
      <c r="C62" s="1" ph="1"/>
      <c r="D62" s="1" ph="1"/>
      <c r="E62" s="1" ph="1"/>
      <c r="F62" s="2" ph="1"/>
      <c r="G62" s="2" ph="1"/>
      <c r="H62" s="1" ph="1"/>
    </row>
    <row r="64" spans="2:8" ht="21">
      <c r="B64" s="1" ph="1"/>
      <c r="C64" s="1" ph="1"/>
      <c r="D64" s="1" ph="1"/>
      <c r="E64" s="1" ph="1"/>
      <c r="F64" s="2" ph="1"/>
      <c r="G64" s="2" ph="1"/>
      <c r="H64" s="1" ph="1"/>
    </row>
    <row r="65" spans="2:8" ht="21">
      <c r="B65" s="1" ph="1"/>
      <c r="C65" s="1" ph="1"/>
      <c r="D65" s="1" ph="1"/>
      <c r="E65" s="1" ph="1"/>
      <c r="F65" s="2" ph="1"/>
      <c r="G65" s="2" ph="1"/>
      <c r="H65" s="1" ph="1"/>
    </row>
    <row r="66" spans="2:8" ht="21">
      <c r="B66" s="1" ph="1"/>
      <c r="C66" s="1" ph="1"/>
      <c r="D66" s="1" ph="1"/>
      <c r="E66" s="1" ph="1"/>
      <c r="F66" s="2" ph="1"/>
      <c r="G66" s="2" ph="1"/>
      <c r="H66" s="1" ph="1"/>
    </row>
    <row r="67" spans="2:8" ht="21">
      <c r="B67" s="1" ph="1"/>
      <c r="C67" s="1" ph="1"/>
      <c r="D67" s="1" ph="1"/>
      <c r="E67" s="1" ph="1"/>
      <c r="F67" s="2" ph="1"/>
      <c r="G67" s="2" ph="1"/>
      <c r="H67" s="1" ph="1"/>
    </row>
    <row r="68" spans="2:8" ht="21">
      <c r="B68" s="1" ph="1"/>
      <c r="C68" s="1" ph="1"/>
      <c r="D68" s="1" ph="1"/>
      <c r="E68" s="1" ph="1"/>
      <c r="F68" s="2" ph="1"/>
      <c r="G68" s="2" ph="1"/>
      <c r="H68" s="1" ph="1"/>
    </row>
    <row r="69" spans="2:8" ht="21">
      <c r="B69" s="1" ph="1"/>
      <c r="C69" s="1" ph="1"/>
      <c r="D69" s="1" ph="1"/>
      <c r="E69" s="1" ph="1"/>
      <c r="F69" s="2" ph="1"/>
      <c r="G69" s="2" ph="1"/>
      <c r="H69" s="1" ph="1"/>
    </row>
    <row r="70" spans="2:8" ht="21">
      <c r="B70" s="1" ph="1"/>
      <c r="C70" s="1" ph="1"/>
      <c r="D70" s="1" ph="1"/>
      <c r="E70" s="1" ph="1"/>
      <c r="F70" s="2" ph="1"/>
      <c r="G70" s="2" ph="1"/>
      <c r="H70" s="1" ph="1"/>
    </row>
    <row r="71" spans="2:8" ht="21">
      <c r="B71" s="1" ph="1"/>
      <c r="C71" s="1" ph="1"/>
      <c r="D71" s="1" ph="1"/>
      <c r="E71" s="1" ph="1"/>
      <c r="F71" s="2" ph="1"/>
      <c r="G71" s="2" ph="1"/>
      <c r="H71" s="1" ph="1"/>
    </row>
    <row r="73" spans="2:8" ht="21">
      <c r="B73" s="1" ph="1"/>
      <c r="C73" s="1" ph="1"/>
      <c r="D73" s="1" ph="1"/>
      <c r="E73" s="1" ph="1"/>
      <c r="F73" s="2" ph="1"/>
      <c r="G73" s="2" ph="1"/>
      <c r="H73" s="1" ph="1"/>
    </row>
    <row r="74" spans="2:8" ht="21">
      <c r="B74" s="1" ph="1"/>
      <c r="C74" s="1" ph="1"/>
      <c r="D74" s="1" ph="1"/>
      <c r="E74" s="1" ph="1"/>
      <c r="F74" s="2" ph="1"/>
      <c r="G74" s="2" ph="1"/>
      <c r="H74" s="1" ph="1"/>
    </row>
    <row r="75" spans="2:8" ht="21">
      <c r="B75" s="1" ph="1"/>
      <c r="C75" s="1" ph="1"/>
      <c r="D75" s="1" ph="1"/>
      <c r="E75" s="1" ph="1"/>
      <c r="F75" s="2" ph="1"/>
      <c r="G75" s="2" ph="1"/>
      <c r="H75" s="1" ph="1"/>
    </row>
    <row r="76" spans="2:8" ht="21">
      <c r="B76" s="1" ph="1"/>
      <c r="C76" s="1" ph="1"/>
      <c r="D76" s="1" ph="1"/>
      <c r="E76" s="1" ph="1"/>
      <c r="F76" s="2" ph="1"/>
      <c r="G76" s="2" ph="1"/>
      <c r="H76" s="1" ph="1"/>
    </row>
    <row r="77" spans="2:8" ht="21">
      <c r="B77" s="1" ph="1"/>
      <c r="C77" s="1" ph="1"/>
      <c r="D77" s="1" ph="1"/>
      <c r="E77" s="1" ph="1"/>
      <c r="F77" s="2" ph="1"/>
      <c r="G77" s="2" ph="1"/>
      <c r="H77" s="1" ph="1"/>
    </row>
    <row r="78" spans="2:8" ht="21">
      <c r="B78" s="1" ph="1"/>
      <c r="C78" s="1" ph="1"/>
      <c r="D78" s="1" ph="1"/>
      <c r="E78" s="1" ph="1"/>
      <c r="F78" s="2" ph="1"/>
      <c r="G78" s="2" ph="1"/>
      <c r="H78" s="1" ph="1"/>
    </row>
    <row r="79" spans="2:8" ht="21">
      <c r="B79" s="1" ph="1"/>
      <c r="C79" s="1" ph="1"/>
      <c r="D79" s="1" ph="1"/>
      <c r="E79" s="1" ph="1"/>
      <c r="F79" s="2" ph="1"/>
      <c r="G79" s="2" ph="1"/>
      <c r="H79" s="1" ph="1"/>
    </row>
    <row r="80" spans="2:8" ht="21">
      <c r="B80" s="1" ph="1"/>
      <c r="C80" s="1" ph="1"/>
      <c r="D80" s="1" ph="1"/>
      <c r="E80" s="1" ph="1"/>
      <c r="F80" s="2" ph="1"/>
      <c r="G80" s="2" ph="1"/>
      <c r="H80" s="1" ph="1"/>
    </row>
    <row r="81" spans="2:8" ht="21">
      <c r="B81" s="1" ph="1"/>
      <c r="C81" s="1" ph="1"/>
      <c r="D81" s="1" ph="1"/>
      <c r="E81" s="1" ph="1"/>
      <c r="F81" s="2" ph="1"/>
      <c r="G81" s="2" ph="1"/>
      <c r="H81" s="1" ph="1"/>
    </row>
    <row r="82" spans="2:8" ht="21">
      <c r="B82" s="1" ph="1"/>
      <c r="C82" s="1" ph="1"/>
      <c r="D82" s="1" ph="1"/>
      <c r="E82" s="1" ph="1"/>
      <c r="F82" s="2" ph="1"/>
      <c r="G82" s="2" ph="1"/>
      <c r="H82" s="1" ph="1"/>
    </row>
    <row r="83" spans="2:8" ht="21">
      <c r="G83" s="2" ph="1"/>
      <c r="H83" s="1" ph="1"/>
    </row>
    <row r="84" spans="2:8" ht="21">
      <c r="G84" s="2" ph="1"/>
      <c r="H84" s="1" ph="1"/>
    </row>
    <row r="85" spans="2:8" ht="21">
      <c r="G85" s="2" ph="1"/>
      <c r="H85" s="1" ph="1"/>
    </row>
    <row r="86" spans="2:8" ht="21">
      <c r="G86" s="2" ph="1"/>
      <c r="H86" s="1" ph="1"/>
    </row>
    <row r="87" spans="2:8" ht="21">
      <c r="G87" s="2" ph="1"/>
      <c r="H87" s="1" ph="1"/>
    </row>
    <row r="88" spans="2:8" ht="21">
      <c r="G88" s="2" ph="1"/>
      <c r="H88" s="1" ph="1"/>
    </row>
    <row r="89" spans="2:8" ht="21">
      <c r="G89" s="2" ph="1"/>
      <c r="H89" s="1" ph="1"/>
    </row>
    <row r="90" spans="2:8" ht="21">
      <c r="G90" s="2" ph="1"/>
      <c r="H90" s="1" ph="1"/>
    </row>
    <row r="91" spans="2:8" ht="21">
      <c r="G91" s="2" ph="1"/>
      <c r="H91" s="1" ph="1"/>
    </row>
    <row r="92" spans="2:8" ht="21">
      <c r="G92" s="2" ph="1"/>
      <c r="H92" s="1" ph="1"/>
    </row>
    <row r="93" spans="2:8" ht="21">
      <c r="G93" s="2" ph="1"/>
    </row>
    <row r="141" spans="2:8">
      <c r="B141" s="1" ph="1"/>
      <c r="C141" s="1" ph="1"/>
      <c r="D141" s="1" ph="1"/>
      <c r="E141" s="1" ph="1"/>
      <c r="F141" s="2" ph="1"/>
      <c r="G141" s="2" ph="1"/>
      <c r="H141" s="1" ph="1"/>
    </row>
    <row r="145" spans="2:8">
      <c r="B145" s="1" ph="1"/>
      <c r="C145" s="1" ph="1"/>
      <c r="D145" s="1" ph="1"/>
      <c r="E145" s="1" ph="1"/>
      <c r="F145" s="2" ph="1"/>
      <c r="G145" s="2" ph="1"/>
      <c r="H145" s="1" ph="1"/>
    </row>
    <row r="149" spans="2:8">
      <c r="B149" s="1" ph="1"/>
      <c r="C149" s="1" ph="1"/>
      <c r="D149" s="1" ph="1"/>
      <c r="E149" s="1" ph="1"/>
      <c r="F149" s="2" ph="1"/>
      <c r="G149" s="2" ph="1"/>
      <c r="H149" s="1" ph="1"/>
    </row>
    <row r="153" spans="2:8">
      <c r="B153" s="1" ph="1"/>
      <c r="C153" s="1" ph="1"/>
      <c r="D153" s="1" ph="1"/>
      <c r="E153" s="1" ph="1"/>
      <c r="F153" s="2" ph="1"/>
      <c r="G153" s="2" ph="1"/>
      <c r="H153" s="1" ph="1"/>
    </row>
    <row r="156" spans="2:8">
      <c r="B156" s="1" ph="1"/>
      <c r="C156" s="1" ph="1"/>
      <c r="D156" s="1" ph="1"/>
      <c r="E156" s="1" ph="1"/>
      <c r="F156" s="2" ph="1"/>
      <c r="G156" s="2" ph="1"/>
      <c r="H156" s="1" ph="1"/>
    </row>
    <row r="158" spans="2:8">
      <c r="B158" s="1" ph="1"/>
      <c r="C158" s="1" ph="1"/>
      <c r="D158" s="1" ph="1"/>
      <c r="E158" s="1" ph="1"/>
      <c r="F158" s="2" ph="1"/>
      <c r="G158" s="2" ph="1"/>
      <c r="H158" s="1" ph="1"/>
    </row>
    <row r="160" spans="2:8">
      <c r="B160" s="1" ph="1"/>
      <c r="C160" s="1" ph="1"/>
      <c r="D160" s="1" ph="1"/>
      <c r="E160" s="1" ph="1"/>
      <c r="F160" s="2" ph="1"/>
      <c r="G160" s="2" ph="1"/>
      <c r="H160" s="1" ph="1"/>
    </row>
    <row r="162" spans="2:8">
      <c r="B162" s="1" ph="1"/>
      <c r="C162" s="1" ph="1"/>
      <c r="D162" s="1" ph="1"/>
      <c r="E162" s="1" ph="1"/>
      <c r="F162" s="2" ph="1"/>
      <c r="G162" s="2" ph="1"/>
      <c r="H162" s="1" ph="1"/>
    </row>
    <row r="164" spans="2:8">
      <c r="B164" s="1" ph="1"/>
      <c r="C164" s="1" ph="1"/>
      <c r="D164" s="1" ph="1"/>
      <c r="E164" s="1" ph="1"/>
      <c r="F164" s="2" ph="1"/>
      <c r="G164" s="2" ph="1"/>
      <c r="H164" s="1" ph="1"/>
    </row>
    <row r="165" spans="2:8">
      <c r="B165" s="1" ph="1"/>
      <c r="C165" s="1" ph="1"/>
      <c r="D165" s="1" ph="1"/>
      <c r="E165" s="1" ph="1"/>
      <c r="F165" s="2" ph="1"/>
      <c r="G165" s="2" ph="1"/>
      <c r="H165" s="1" ph="1"/>
    </row>
    <row r="166" spans="2:8">
      <c r="B166" s="1" ph="1"/>
      <c r="C166" s="1" ph="1"/>
      <c r="D166" s="1" ph="1"/>
      <c r="E166" s="1" ph="1"/>
      <c r="F166" s="2" ph="1"/>
      <c r="G166" s="2" ph="1"/>
      <c r="H166" s="1" ph="1"/>
    </row>
    <row r="169" spans="2:8">
      <c r="B169" s="1" ph="1"/>
      <c r="C169" s="1" ph="1"/>
      <c r="D169" s="1" ph="1"/>
      <c r="E169" s="1" ph="1"/>
      <c r="F169" s="2" ph="1"/>
      <c r="G169" s="2" ph="1"/>
      <c r="H169" s="1" ph="1"/>
    </row>
    <row r="171" spans="2:8">
      <c r="B171" s="1" ph="1"/>
      <c r="C171" s="1" ph="1"/>
      <c r="D171" s="1" ph="1"/>
      <c r="E171" s="1" ph="1"/>
      <c r="F171" s="2" ph="1"/>
      <c r="G171" s="2" ph="1"/>
      <c r="H171" s="1" ph="1"/>
    </row>
    <row r="172" spans="2:8">
      <c r="B172" s="1" ph="1"/>
      <c r="C172" s="1" ph="1"/>
      <c r="D172" s="1" ph="1"/>
      <c r="E172" s="1" ph="1"/>
      <c r="F172" s="2" ph="1"/>
      <c r="G172" s="2" ph="1"/>
      <c r="H172" s="1" ph="1"/>
    </row>
    <row r="174" spans="2:8">
      <c r="B174" s="1" ph="1"/>
      <c r="C174" s="1" ph="1"/>
      <c r="D174" s="1" ph="1"/>
      <c r="E174" s="1" ph="1"/>
      <c r="F174" s="2" ph="1"/>
      <c r="G174" s="2" ph="1"/>
      <c r="H174" s="1" ph="1"/>
    </row>
    <row r="175" spans="2:8">
      <c r="B175" s="1" ph="1"/>
      <c r="C175" s="1" ph="1"/>
      <c r="D175" s="1" ph="1"/>
      <c r="E175" s="1" ph="1"/>
      <c r="F175" s="2" ph="1"/>
      <c r="G175" s="2" ph="1"/>
      <c r="H175" s="1" ph="1"/>
    </row>
    <row r="176" spans="2:8">
      <c r="B176" s="1" ph="1"/>
      <c r="C176" s="1" ph="1"/>
      <c r="D176" s="1" ph="1"/>
      <c r="E176" s="1" ph="1"/>
      <c r="F176" s="2" ph="1"/>
      <c r="G176" s="2" ph="1"/>
      <c r="H176" s="1" ph="1"/>
    </row>
    <row r="177" spans="2:8">
      <c r="B177" s="1" ph="1"/>
      <c r="C177" s="1" ph="1"/>
      <c r="D177" s="1" ph="1"/>
      <c r="E177" s="1" ph="1"/>
      <c r="F177" s="2" ph="1"/>
      <c r="G177" s="2" ph="1"/>
      <c r="H177" s="1" ph="1"/>
    </row>
    <row r="178" spans="2:8">
      <c r="B178" s="1" ph="1"/>
      <c r="C178" s="1" ph="1"/>
      <c r="D178" s="1" ph="1"/>
      <c r="E178" s="1" ph="1"/>
      <c r="F178" s="2" ph="1"/>
      <c r="G178" s="2" ph="1"/>
      <c r="H178" s="1" ph="1"/>
    </row>
    <row r="179" spans="2:8">
      <c r="B179" s="1" ph="1"/>
      <c r="C179" s="1" ph="1"/>
      <c r="D179" s="1" ph="1"/>
      <c r="E179" s="1" ph="1"/>
      <c r="F179" s="2" ph="1"/>
      <c r="G179" s="2" ph="1"/>
      <c r="H179" s="1" ph="1"/>
    </row>
    <row r="180" spans="2:8">
      <c r="B180" s="1" ph="1"/>
      <c r="C180" s="1" ph="1"/>
      <c r="D180" s="1" ph="1"/>
      <c r="E180" s="1" ph="1"/>
      <c r="F180" s="2" ph="1"/>
      <c r="G180" s="2" ph="1"/>
      <c r="H180" s="1" ph="1"/>
    </row>
    <row r="181" spans="2:8">
      <c r="B181" s="1" ph="1"/>
      <c r="C181" s="1" ph="1"/>
      <c r="D181" s="1" ph="1"/>
      <c r="E181" s="1" ph="1"/>
      <c r="F181" s="2" ph="1"/>
      <c r="G181" s="2" ph="1"/>
      <c r="H181" s="1" ph="1"/>
    </row>
    <row r="183" spans="2:8">
      <c r="B183" s="1" ph="1"/>
      <c r="C183" s="1" ph="1"/>
      <c r="D183" s="1" ph="1"/>
      <c r="E183" s="1" ph="1"/>
      <c r="F183" s="2" ph="1"/>
      <c r="G183" s="2" ph="1"/>
      <c r="H183" s="1" ph="1"/>
    </row>
    <row r="184" spans="2:8">
      <c r="B184" s="1" ph="1"/>
      <c r="C184" s="1" ph="1"/>
      <c r="D184" s="1" ph="1"/>
      <c r="E184" s="1" ph="1"/>
      <c r="F184" s="2" ph="1"/>
      <c r="G184" s="2" ph="1"/>
      <c r="H184" s="1" ph="1"/>
    </row>
    <row r="185" spans="2:8">
      <c r="B185" s="1" ph="1"/>
      <c r="C185" s="1" ph="1"/>
      <c r="D185" s="1" ph="1"/>
      <c r="E185" s="1" ph="1"/>
      <c r="F185" s="2" ph="1"/>
      <c r="G185" s="2" ph="1"/>
      <c r="H185" s="1" ph="1"/>
    </row>
    <row r="186" spans="2:8">
      <c r="B186" s="1" ph="1"/>
      <c r="C186" s="1" ph="1"/>
      <c r="D186" s="1" ph="1"/>
      <c r="E186" s="1" ph="1"/>
      <c r="F186" s="2" ph="1"/>
      <c r="G186" s="2" ph="1"/>
      <c r="H186" s="1" ph="1"/>
    </row>
    <row r="187" spans="2:8">
      <c r="B187" s="1" ph="1"/>
      <c r="C187" s="1" ph="1"/>
      <c r="D187" s="1" ph="1"/>
      <c r="E187" s="1" ph="1"/>
      <c r="F187" s="2" ph="1"/>
      <c r="G187" s="2" ph="1"/>
      <c r="H187" s="1" ph="1"/>
    </row>
    <row r="188" spans="2:8">
      <c r="B188" s="1" ph="1"/>
      <c r="C188" s="1" ph="1"/>
      <c r="D188" s="1" ph="1"/>
      <c r="E188" s="1" ph="1"/>
      <c r="F188" s="2" ph="1"/>
      <c r="G188" s="2" ph="1"/>
      <c r="H188" s="1" ph="1"/>
    </row>
    <row r="189" spans="2:8">
      <c r="B189" s="1" ph="1"/>
      <c r="C189" s="1" ph="1"/>
      <c r="D189" s="1" ph="1"/>
      <c r="E189" s="1" ph="1"/>
      <c r="F189" s="2" ph="1"/>
      <c r="G189" s="2" ph="1"/>
      <c r="H189" s="1" ph="1"/>
    </row>
    <row r="190" spans="2:8">
      <c r="B190" s="1" ph="1"/>
      <c r="C190" s="1" ph="1"/>
      <c r="D190" s="1" ph="1"/>
      <c r="E190" s="1" ph="1"/>
      <c r="F190" s="2" ph="1"/>
      <c r="G190" s="2" ph="1"/>
      <c r="H190" s="1" ph="1"/>
    </row>
    <row r="191" spans="2:8">
      <c r="B191" s="1" ph="1"/>
      <c r="C191" s="1" ph="1"/>
      <c r="D191" s="1" ph="1"/>
      <c r="E191" s="1" ph="1"/>
      <c r="F191" s="2" ph="1"/>
      <c r="G191" s="2" ph="1"/>
      <c r="H191" s="1" ph="1"/>
    </row>
    <row r="192" spans="2:8">
      <c r="B192" s="1" ph="1"/>
      <c r="C192" s="1" ph="1"/>
      <c r="D192" s="1" ph="1"/>
      <c r="E192" s="1" ph="1"/>
      <c r="F192" s="2" ph="1"/>
      <c r="G192" s="2" ph="1"/>
      <c r="H192" s="1" ph="1"/>
    </row>
    <row r="193" spans="2:8" ht="21">
      <c r="B193" s="1" ph="1"/>
      <c r="C193" s="1" ph="1"/>
      <c r="D193" s="1" ph="1"/>
      <c r="E193" s="1" ph="1"/>
      <c r="F193" s="2" ph="1"/>
      <c r="G193" s="2" ph="1"/>
      <c r="H193" s="1" ph="1"/>
    </row>
  </sheetData>
  <mergeCells count="33">
    <mergeCell ref="AN2:AN4"/>
    <mergeCell ref="AO2:AO4"/>
    <mergeCell ref="AP2:AP4"/>
    <mergeCell ref="I3:I4"/>
    <mergeCell ref="J3:J4"/>
    <mergeCell ref="K3:M3"/>
    <mergeCell ref="N3:N4"/>
    <mergeCell ref="O3:Q3"/>
    <mergeCell ref="R3:R4"/>
    <mergeCell ref="S3:S4"/>
    <mergeCell ref="AK3:AM3"/>
    <mergeCell ref="AB3:AB4"/>
    <mergeCell ref="AC3:AC4"/>
    <mergeCell ref="AD3:AD4"/>
    <mergeCell ref="AE3:AE4"/>
    <mergeCell ref="AF3:AF4"/>
    <mergeCell ref="AG2:AG4"/>
    <mergeCell ref="AH2:AM2"/>
    <mergeCell ref="T3:V3"/>
    <mergeCell ref="W3:W4"/>
    <mergeCell ref="X3:Z3"/>
    <mergeCell ref="AA3:AA4"/>
    <mergeCell ref="AH3:AJ3"/>
    <mergeCell ref="G2:G4"/>
    <mergeCell ref="H2:H4"/>
    <mergeCell ref="I2:R2"/>
    <mergeCell ref="S2:AA2"/>
    <mergeCell ref="AB2:AF2"/>
    <mergeCell ref="B2:B4"/>
    <mergeCell ref="C2:C4"/>
    <mergeCell ref="D2:D4"/>
    <mergeCell ref="E2:E4"/>
    <mergeCell ref="F2:F4"/>
  </mergeCells>
  <phoneticPr fontId="1" type="noConversion"/>
  <printOptions horizontalCentered="1"/>
  <pageMargins left="0.19685039370078741" right="0.15748031496062992" top="0.39370078740157483" bottom="0.23622047244094491" header="0.27559055118110237" footer="0.15748031496062992"/>
  <pageSetup paperSize="9" scale="74" fitToHeight="0" orientation="landscape" cellComments="asDisplayed" r:id="rId1"/>
  <headerFooter alignWithMargins="0">
    <oddHeader>&amp;C&amp;"돋움,굵게"&amp;20우정직 공무원 명부(&amp;A)</oddHeader>
    <oddFooter>&amp;R&amp;N 페이지 중 &amp;P페이지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937"/>
  <sheetViews>
    <sheetView showGridLines="0" view="pageBreakPreview" zoomScaleNormal="100" zoomScaleSheetLayoutView="100" workbookViewId="0">
      <pane xSplit="9" ySplit="4" topLeftCell="AH5" activePane="bottomRight" state="frozen"/>
      <selection activeCell="AO2" sqref="AO2:AO4"/>
      <selection pane="topRight" activeCell="AO2" sqref="AO2:AO4"/>
      <selection pane="bottomLeft" activeCell="AO2" sqref="AO2:AO4"/>
      <selection pane="bottomRight" activeCell="K5" sqref="K5"/>
    </sheetView>
  </sheetViews>
  <sheetFormatPr defaultRowHeight="12"/>
  <cols>
    <col min="1" max="1" width="3.109375" style="1" customWidth="1"/>
    <col min="2" max="2" width="7.109375" style="1" bestFit="1" customWidth="1"/>
    <col min="3" max="4" width="4.21875" style="1" bestFit="1" customWidth="1"/>
    <col min="5" max="5" width="6" style="1" customWidth="1"/>
    <col min="6" max="7" width="8.5546875" style="2" customWidth="1"/>
    <col min="8" max="9" width="8.5546875" style="1" customWidth="1"/>
    <col min="10" max="10" width="11.77734375" style="134" customWidth="1"/>
    <col min="11" max="12" width="8.5546875" style="1" customWidth="1"/>
    <col min="13" max="18" width="8.5546875" style="1" hidden="1" customWidth="1"/>
    <col min="19" max="19" width="8.5546875" style="1" customWidth="1"/>
    <col min="20" max="25" width="8.5546875" style="1" hidden="1" customWidth="1"/>
    <col min="26" max="27" width="8.44140625" style="5" hidden="1" customWidth="1"/>
    <col min="28" max="28" width="10.21875" style="1" hidden="1" customWidth="1"/>
    <col min="29" max="29" width="8.44140625" style="5" hidden="1" customWidth="1"/>
    <col min="30" max="32" width="8.88671875" style="1" hidden="1" customWidth="1"/>
    <col min="33" max="33" width="8.88671875" style="1" customWidth="1"/>
    <col min="34" max="35" width="8.88671875" style="1"/>
    <col min="36" max="36" width="0" style="1" hidden="1" customWidth="1"/>
    <col min="37" max="37" width="8.88671875" style="1"/>
    <col min="38" max="38" width="8.88671875" style="2"/>
    <col min="39" max="39" width="0" style="2" hidden="1" customWidth="1"/>
    <col min="40" max="40" width="9.5546875" style="2" bestFit="1" customWidth="1"/>
    <col min="41" max="41" width="10.33203125" style="1" customWidth="1"/>
    <col min="42" max="42" width="7.21875" style="1" customWidth="1"/>
    <col min="43" max="43" width="17.77734375" style="106" customWidth="1"/>
    <col min="44" max="16384" width="8.88671875" style="1"/>
  </cols>
  <sheetData>
    <row r="1" spans="1:43" ht="12.75" thickBot="1">
      <c r="I1" s="3"/>
      <c r="J1" s="19"/>
      <c r="K1" s="3"/>
      <c r="L1" s="3"/>
      <c r="M1" s="3"/>
      <c r="N1" s="3"/>
      <c r="O1" s="3"/>
      <c r="P1" s="3"/>
      <c r="Q1" s="3"/>
      <c r="R1" s="3"/>
      <c r="Z1" s="1"/>
      <c r="AA1" s="1"/>
      <c r="AC1" s="1"/>
      <c r="AL1" s="25"/>
      <c r="AM1" s="25"/>
      <c r="AN1" s="27" t="s">
        <v>208</v>
      </c>
      <c r="AO1" s="3">
        <v>42247</v>
      </c>
      <c r="AP1" s="4"/>
    </row>
    <row r="2" spans="1:43" ht="24" customHeight="1">
      <c r="B2" s="179" t="s">
        <v>209</v>
      </c>
      <c r="C2" s="163" t="s">
        <v>4</v>
      </c>
      <c r="D2" s="163" t="s">
        <v>30</v>
      </c>
      <c r="E2" s="163" t="s">
        <v>6</v>
      </c>
      <c r="F2" s="163" t="s">
        <v>210</v>
      </c>
      <c r="G2" s="163" t="s">
        <v>7</v>
      </c>
      <c r="H2" s="163" t="s">
        <v>31</v>
      </c>
      <c r="I2" s="166" t="s">
        <v>32</v>
      </c>
      <c r="J2" s="167"/>
      <c r="K2" s="167"/>
      <c r="L2" s="167"/>
      <c r="M2" s="167"/>
      <c r="N2" s="167"/>
      <c r="O2" s="167"/>
      <c r="P2" s="167"/>
      <c r="Q2" s="167"/>
      <c r="R2" s="168"/>
      <c r="S2" s="175" t="s">
        <v>211</v>
      </c>
      <c r="T2" s="176"/>
      <c r="U2" s="176"/>
      <c r="V2" s="176"/>
      <c r="W2" s="176"/>
      <c r="X2" s="176"/>
      <c r="Y2" s="176"/>
      <c r="Z2" s="176"/>
      <c r="AA2" s="148"/>
      <c r="AB2" s="154" t="s">
        <v>212</v>
      </c>
      <c r="AC2" s="155"/>
      <c r="AD2" s="155"/>
      <c r="AE2" s="155"/>
      <c r="AF2" s="156"/>
      <c r="AG2" s="157" t="s">
        <v>213</v>
      </c>
      <c r="AH2" s="144" t="s">
        <v>214</v>
      </c>
      <c r="AI2" s="145"/>
      <c r="AJ2" s="145"/>
      <c r="AK2" s="145"/>
      <c r="AL2" s="145"/>
      <c r="AM2" s="146"/>
      <c r="AN2" s="136" t="s">
        <v>215</v>
      </c>
      <c r="AO2" s="148" t="s">
        <v>10</v>
      </c>
      <c r="AP2" s="151" t="s">
        <v>216</v>
      </c>
    </row>
    <row r="3" spans="1:43" ht="15.95" customHeight="1">
      <c r="B3" s="180"/>
      <c r="C3" s="164"/>
      <c r="D3" s="164"/>
      <c r="E3" s="164"/>
      <c r="F3" s="164"/>
      <c r="G3" s="164"/>
      <c r="H3" s="164"/>
      <c r="I3" s="139" t="s">
        <v>33</v>
      </c>
      <c r="J3" s="171" t="s">
        <v>217</v>
      </c>
      <c r="K3" s="172" t="s">
        <v>218</v>
      </c>
      <c r="L3" s="173"/>
      <c r="M3" s="174"/>
      <c r="N3" s="139" t="s">
        <v>219</v>
      </c>
      <c r="O3" s="160" t="s">
        <v>220</v>
      </c>
      <c r="P3" s="161"/>
      <c r="Q3" s="162"/>
      <c r="R3" s="139" t="s">
        <v>221</v>
      </c>
      <c r="S3" s="177" t="s">
        <v>222</v>
      </c>
      <c r="T3" s="169" t="s">
        <v>218</v>
      </c>
      <c r="U3" s="169"/>
      <c r="V3" s="169"/>
      <c r="W3" s="139" t="s">
        <v>219</v>
      </c>
      <c r="X3" s="160" t="s">
        <v>223</v>
      </c>
      <c r="Y3" s="161"/>
      <c r="Z3" s="162"/>
      <c r="AA3" s="139" t="s">
        <v>221</v>
      </c>
      <c r="AB3" s="139" t="s">
        <v>224</v>
      </c>
      <c r="AC3" s="139" t="s">
        <v>225</v>
      </c>
      <c r="AD3" s="139" t="s">
        <v>226</v>
      </c>
      <c r="AE3" s="139" t="s">
        <v>227</v>
      </c>
      <c r="AF3" s="139" t="s">
        <v>228</v>
      </c>
      <c r="AG3" s="158"/>
      <c r="AH3" s="141" t="s">
        <v>229</v>
      </c>
      <c r="AI3" s="142"/>
      <c r="AJ3" s="143"/>
      <c r="AK3" s="147" t="s">
        <v>230</v>
      </c>
      <c r="AL3" s="147"/>
      <c r="AM3" s="147"/>
      <c r="AN3" s="137"/>
      <c r="AO3" s="149"/>
      <c r="AP3" s="152"/>
    </row>
    <row r="4" spans="1:43" ht="15.95" customHeight="1" thickBot="1">
      <c r="B4" s="186"/>
      <c r="C4" s="187"/>
      <c r="D4" s="187"/>
      <c r="E4" s="187"/>
      <c r="F4" s="187"/>
      <c r="G4" s="187"/>
      <c r="H4" s="187"/>
      <c r="I4" s="188"/>
      <c r="J4" s="189"/>
      <c r="K4" s="190" t="s">
        <v>231</v>
      </c>
      <c r="L4" s="190" t="s">
        <v>232</v>
      </c>
      <c r="M4" s="190" t="s">
        <v>233</v>
      </c>
      <c r="N4" s="188"/>
      <c r="O4" s="191" t="s">
        <v>234</v>
      </c>
      <c r="P4" s="191" t="s">
        <v>226</v>
      </c>
      <c r="Q4" s="191" t="s">
        <v>228</v>
      </c>
      <c r="R4" s="188"/>
      <c r="S4" s="192"/>
      <c r="T4" s="193" t="s">
        <v>231</v>
      </c>
      <c r="U4" s="193" t="s">
        <v>232</v>
      </c>
      <c r="V4" s="193" t="s">
        <v>233</v>
      </c>
      <c r="W4" s="194"/>
      <c r="X4" s="195" t="s">
        <v>234</v>
      </c>
      <c r="Y4" s="195" t="s">
        <v>226</v>
      </c>
      <c r="Z4" s="195" t="s">
        <v>228</v>
      </c>
      <c r="AA4" s="194"/>
      <c r="AB4" s="194"/>
      <c r="AC4" s="194"/>
      <c r="AD4" s="194"/>
      <c r="AE4" s="194"/>
      <c r="AF4" s="194"/>
      <c r="AG4" s="196"/>
      <c r="AH4" s="197" t="s">
        <v>231</v>
      </c>
      <c r="AI4" s="197" t="s">
        <v>232</v>
      </c>
      <c r="AJ4" s="197" t="s">
        <v>233</v>
      </c>
      <c r="AK4" s="197" t="s">
        <v>231</v>
      </c>
      <c r="AL4" s="198" t="s">
        <v>232</v>
      </c>
      <c r="AM4" s="198" t="s">
        <v>233</v>
      </c>
      <c r="AN4" s="199"/>
      <c r="AO4" s="200"/>
      <c r="AP4" s="201"/>
    </row>
    <row r="5" spans="1:43" s="7" customFormat="1" ht="24.95" customHeight="1">
      <c r="A5" s="7">
        <v>1</v>
      </c>
      <c r="B5" s="18" t="s">
        <v>235</v>
      </c>
      <c r="C5" s="8" t="s">
        <v>236</v>
      </c>
      <c r="D5" s="8">
        <v>7</v>
      </c>
      <c r="E5" s="8" t="s">
        <v>237</v>
      </c>
      <c r="F5" s="9">
        <v>22400</v>
      </c>
      <c r="G5" s="9">
        <v>29738</v>
      </c>
      <c r="H5" s="9">
        <v>38722</v>
      </c>
      <c r="I5" s="10">
        <f t="shared" ref="I5:I35" si="0">DATE(DATEDIF(H5,$AO$1,"y"),DATEDIF(H5,$AO$1,"ym"),DATEDIF(H5,$AO$1,"md"))</f>
        <v>3495</v>
      </c>
      <c r="J5" s="10"/>
      <c r="K5" s="9"/>
      <c r="L5" s="9"/>
      <c r="M5" s="14" t="e">
        <f t="shared" ref="M5:M31" si="1">DATE(DATEDIF(K5,L5,"y"),DATEDIF(K5,L5,"ym"),DATEDIF(K5,L5,"md"))</f>
        <v>#NUM!</v>
      </c>
      <c r="N5" s="10">
        <f t="shared" ref="N5:N35" si="2">(($AO$1-H5+1)*0.8)-(L5-K5+1)*0.8</f>
        <v>2820</v>
      </c>
      <c r="O5" s="11">
        <f t="shared" ref="O5:O35" si="3">YEAR(N5)+INT((MONTH(N5)-1+INT(DAY(N5)/IF(DAY(N5)=30,30,IF(DAY(N5)=31,31,30))))/12)-1900</f>
        <v>7</v>
      </c>
      <c r="P5" s="12">
        <f t="shared" ref="P5:P35" si="4">MOD((MONTH(N5)-1)+INT(DAY(N5)/IF(DAY(N5)=30,30,IF(DAY(N5)=31,31,30))),12)</f>
        <v>8</v>
      </c>
      <c r="Q5" s="13">
        <f t="shared" ref="Q5:Q35" si="5">MOD(DAY(N5),IF(DAY(N5)=30,30,IF(DAY(N5)=31,30,30)))</f>
        <v>20</v>
      </c>
      <c r="R5" s="10">
        <f t="shared" ref="R5:R35" si="6">DATE(O5,P5,Q5)</f>
        <v>2789</v>
      </c>
      <c r="S5" s="14">
        <f t="shared" ref="S5:S35" si="7">DATE(DATEDIF(G5,$AO$1,"y"),DATEDIF(G5,$AO$1,"ym"),DATEDIF(G5,$AO$1,"md"))</f>
        <v>12480</v>
      </c>
      <c r="T5" s="15"/>
      <c r="U5" s="15"/>
      <c r="V5" s="14" t="e">
        <f t="shared" ref="V5:V35" si="8">DATE(DATEDIF(T5,U5,"y"),DATEDIF(T5,U5,"ym"),DATEDIF(T5,U5,"md"))</f>
        <v>#NUM!</v>
      </c>
      <c r="W5" s="10">
        <f t="shared" ref="W5:W35" si="9">(($AO$1-G5+1)*0.2)-((U5-T5+1)*0.2)</f>
        <v>2501.8000000000002</v>
      </c>
      <c r="X5" s="99">
        <f t="shared" ref="X5:X35" si="10">YEAR(W5)+INT((MONTH(W5)-1+INT(DAY(W5)/IF(DAY(W5)=30,30,IF(DAY(W5)=31,31,30))))/12)-1900</f>
        <v>6</v>
      </c>
      <c r="Y5" s="100">
        <f t="shared" ref="Y5:Y35" si="11">MOD((MONTH(W5)-1)+INT(DAY(W5)/IF(DAY(W5)=30,30,IF(DAY(W5)=31,31,30))),12)</f>
        <v>10</v>
      </c>
      <c r="Z5" s="101">
        <f t="shared" ref="Z5:Z35" si="12">MOD(DAY(W5),IF(DAY(W5)=30,30,IF(DAY(W5)=31,30,30)))</f>
        <v>5</v>
      </c>
      <c r="AA5" s="16">
        <f t="shared" ref="AA5:AA35" si="13">DATE(X5,Y5,Z5)</f>
        <v>2470</v>
      </c>
      <c r="AB5" s="102">
        <f t="shared" ref="AB5:AB35" si="14">VALUE(IF(AC5&gt;=12,(X5+O5+1),(O5+X5)))</f>
        <v>14</v>
      </c>
      <c r="AC5" s="102">
        <f t="shared" ref="AC5:AC35" si="15">IF(AE5&gt;=60,(Y5+P5+2),IF(AE5&gt;=30,(Y5+P5+1),(Y5+P5)))</f>
        <v>18</v>
      </c>
      <c r="AD5" s="102">
        <f t="shared" ref="AD5:AD35" si="16">VALUE(IF(AC5&gt;=12,(AC5-12),AC5))</f>
        <v>6</v>
      </c>
      <c r="AE5" s="102">
        <f t="shared" ref="AE5:AE35" si="17">Z5+Q5</f>
        <v>25</v>
      </c>
      <c r="AF5" s="102">
        <f t="shared" ref="AF5:AF35" si="18">IF(AE5&gt;=30,MOD(AE5,30),AE5)</f>
        <v>25</v>
      </c>
      <c r="AG5" s="10" t="str">
        <f t="shared" ref="AG5:AG35" si="19">CONCATENATE(IF(AB5&gt;=10,AB5,"0"&amp;AB5),IF(AD5&gt;=10,"-"&amp;AD5,"-"&amp;"0"&amp;AD5),IF(AF5&gt;=10,"-"&amp;AF5,"-0"&amp;AF5))</f>
        <v>14-06-25</v>
      </c>
      <c r="AH5" s="15"/>
      <c r="AI5" s="15"/>
      <c r="AJ5" s="14" t="e">
        <f t="shared" ref="AJ5:AJ35" si="20">DATE(DATEDIF(AH5,AI5,"y"),DATEDIF(AH5,AI5,"ym"),DATEDIF(AH5,AI5,"md"))</f>
        <v>#NUM!</v>
      </c>
      <c r="AK5" s="15"/>
      <c r="AL5" s="61"/>
      <c r="AM5" s="14" t="e">
        <f t="shared" ref="AM5:AM28" si="21">DATE(DATEDIF(AK5,AL5,"y"),DATEDIF(AK5,AL5,"ym"),DATEDIF(AK5,AL5,"md"))</f>
        <v>#NUM!</v>
      </c>
      <c r="AN5" s="10">
        <f t="shared" ref="AN5:AN25" si="22">IF(ISERROR(AG5+(AI5-AH5)-(AL5-AK5)),AG5,(AG5+(AI5-AH5)-(AL5-AK5)))</f>
        <v>41815</v>
      </c>
      <c r="AO5" s="103" t="str">
        <f t="shared" ref="AO5:AO35" si="23">CONCATENATE(TEXT(YEAR(F5)+60,"####"),"-",IF(MONTH(F5)&lt;=6,"06-30","12-31"))</f>
        <v>2021-06-30</v>
      </c>
      <c r="AP5" s="17"/>
      <c r="AQ5" s="89"/>
    </row>
    <row r="6" spans="1:43" ht="24.95" customHeight="1">
      <c r="A6" s="7">
        <v>2</v>
      </c>
      <c r="B6" s="18" t="s">
        <v>3</v>
      </c>
      <c r="C6" s="8" t="s">
        <v>236</v>
      </c>
      <c r="D6" s="8">
        <v>7</v>
      </c>
      <c r="E6" s="8" t="s">
        <v>238</v>
      </c>
      <c r="F6" s="9">
        <v>23595</v>
      </c>
      <c r="G6" s="9">
        <v>30804</v>
      </c>
      <c r="H6" s="9">
        <v>38722</v>
      </c>
      <c r="I6" s="10">
        <f t="shared" si="0"/>
        <v>3495</v>
      </c>
      <c r="J6" s="10"/>
      <c r="K6" s="9"/>
      <c r="L6" s="9"/>
      <c r="M6" s="14" t="e">
        <f t="shared" si="1"/>
        <v>#NUM!</v>
      </c>
      <c r="N6" s="10">
        <f t="shared" si="2"/>
        <v>2820</v>
      </c>
      <c r="O6" s="11">
        <f t="shared" si="3"/>
        <v>7</v>
      </c>
      <c r="P6" s="12">
        <f t="shared" si="4"/>
        <v>8</v>
      </c>
      <c r="Q6" s="13">
        <f t="shared" si="5"/>
        <v>20</v>
      </c>
      <c r="R6" s="10">
        <f t="shared" si="6"/>
        <v>2789</v>
      </c>
      <c r="S6" s="14">
        <f t="shared" si="7"/>
        <v>11411</v>
      </c>
      <c r="T6" s="15"/>
      <c r="U6" s="15"/>
      <c r="V6" s="14" t="e">
        <f t="shared" si="8"/>
        <v>#NUM!</v>
      </c>
      <c r="W6" s="10">
        <f t="shared" si="9"/>
        <v>2288.6000000000004</v>
      </c>
      <c r="X6" s="99">
        <f t="shared" si="10"/>
        <v>6</v>
      </c>
      <c r="Y6" s="100">
        <f t="shared" si="11"/>
        <v>3</v>
      </c>
      <c r="Z6" s="101">
        <f t="shared" si="12"/>
        <v>6</v>
      </c>
      <c r="AA6" s="16">
        <f t="shared" si="13"/>
        <v>2257</v>
      </c>
      <c r="AB6" s="102">
        <f t="shared" si="14"/>
        <v>13</v>
      </c>
      <c r="AC6" s="102">
        <f t="shared" si="15"/>
        <v>11</v>
      </c>
      <c r="AD6" s="102">
        <f t="shared" si="16"/>
        <v>11</v>
      </c>
      <c r="AE6" s="102">
        <f t="shared" si="17"/>
        <v>26</v>
      </c>
      <c r="AF6" s="102">
        <f t="shared" si="18"/>
        <v>26</v>
      </c>
      <c r="AG6" s="10" t="str">
        <f t="shared" si="19"/>
        <v>13-11-26</v>
      </c>
      <c r="AH6" s="15"/>
      <c r="AI6" s="15"/>
      <c r="AJ6" s="14" t="e">
        <f t="shared" si="20"/>
        <v>#NUM!</v>
      </c>
      <c r="AK6" s="15"/>
      <c r="AL6" s="61"/>
      <c r="AM6" s="14" t="e">
        <f t="shared" si="21"/>
        <v>#NUM!</v>
      </c>
      <c r="AN6" s="10">
        <f t="shared" si="22"/>
        <v>41604</v>
      </c>
      <c r="AO6" s="103" t="str">
        <f t="shared" si="23"/>
        <v>2024-12-31</v>
      </c>
      <c r="AP6" s="17"/>
    </row>
    <row r="7" spans="1:43" ht="24.95" customHeight="1">
      <c r="A7" s="7">
        <v>3</v>
      </c>
      <c r="B7" s="18" t="s">
        <v>235</v>
      </c>
      <c r="C7" s="8" t="s">
        <v>236</v>
      </c>
      <c r="D7" s="8">
        <v>7</v>
      </c>
      <c r="E7" s="8" t="s">
        <v>239</v>
      </c>
      <c r="F7" s="9">
        <v>22327</v>
      </c>
      <c r="G7" s="9">
        <v>30188</v>
      </c>
      <c r="H7" s="9">
        <v>38898</v>
      </c>
      <c r="I7" s="10">
        <f t="shared" si="0"/>
        <v>3320</v>
      </c>
      <c r="J7" s="10"/>
      <c r="K7" s="9"/>
      <c r="L7" s="9"/>
      <c r="M7" s="14" t="e">
        <f t="shared" si="1"/>
        <v>#NUM!</v>
      </c>
      <c r="N7" s="10">
        <f t="shared" si="2"/>
        <v>2679.2</v>
      </c>
      <c r="O7" s="11">
        <f t="shared" si="3"/>
        <v>7</v>
      </c>
      <c r="P7" s="12">
        <f t="shared" si="4"/>
        <v>4</v>
      </c>
      <c r="Q7" s="13">
        <f t="shared" si="5"/>
        <v>2</v>
      </c>
      <c r="R7" s="10">
        <f t="shared" si="6"/>
        <v>2649</v>
      </c>
      <c r="S7" s="14">
        <f t="shared" si="7"/>
        <v>12029</v>
      </c>
      <c r="T7" s="15"/>
      <c r="U7" s="15"/>
      <c r="V7" s="14" t="e">
        <f t="shared" si="8"/>
        <v>#NUM!</v>
      </c>
      <c r="W7" s="10">
        <f t="shared" si="9"/>
        <v>2411.8000000000002</v>
      </c>
      <c r="X7" s="99">
        <f t="shared" si="10"/>
        <v>6</v>
      </c>
      <c r="Y7" s="100">
        <f t="shared" si="11"/>
        <v>7</v>
      </c>
      <c r="Z7" s="101">
        <f t="shared" si="12"/>
        <v>7</v>
      </c>
      <c r="AA7" s="16">
        <f t="shared" si="13"/>
        <v>2380</v>
      </c>
      <c r="AB7" s="102">
        <f t="shared" si="14"/>
        <v>13</v>
      </c>
      <c r="AC7" s="102">
        <f t="shared" si="15"/>
        <v>11</v>
      </c>
      <c r="AD7" s="102">
        <f t="shared" si="16"/>
        <v>11</v>
      </c>
      <c r="AE7" s="102">
        <f t="shared" si="17"/>
        <v>9</v>
      </c>
      <c r="AF7" s="102">
        <f t="shared" si="18"/>
        <v>9</v>
      </c>
      <c r="AG7" s="10" t="str">
        <f t="shared" si="19"/>
        <v>13-11-09</v>
      </c>
      <c r="AH7" s="15"/>
      <c r="AI7" s="15"/>
      <c r="AJ7" s="14" t="e">
        <f t="shared" si="20"/>
        <v>#NUM!</v>
      </c>
      <c r="AK7" s="15"/>
      <c r="AL7" s="61"/>
      <c r="AM7" s="14" t="e">
        <f t="shared" si="21"/>
        <v>#NUM!</v>
      </c>
      <c r="AN7" s="10">
        <f t="shared" si="22"/>
        <v>41587</v>
      </c>
      <c r="AO7" s="103" t="str">
        <f t="shared" si="23"/>
        <v>2021-06-30</v>
      </c>
      <c r="AP7" s="17"/>
    </row>
    <row r="8" spans="1:43" ht="24.95" customHeight="1">
      <c r="A8" s="7">
        <v>4</v>
      </c>
      <c r="B8" s="18" t="s">
        <v>46</v>
      </c>
      <c r="C8" s="8" t="s">
        <v>236</v>
      </c>
      <c r="D8" s="8">
        <v>7</v>
      </c>
      <c r="E8" s="8" t="s">
        <v>240</v>
      </c>
      <c r="F8" s="9">
        <v>23818</v>
      </c>
      <c r="G8" s="9">
        <v>31005</v>
      </c>
      <c r="H8" s="9">
        <v>38721</v>
      </c>
      <c r="I8" s="10">
        <f t="shared" si="0"/>
        <v>3496</v>
      </c>
      <c r="J8" s="10"/>
      <c r="K8" s="9"/>
      <c r="L8" s="9"/>
      <c r="M8" s="14" t="e">
        <f t="shared" si="1"/>
        <v>#NUM!</v>
      </c>
      <c r="N8" s="10">
        <f t="shared" si="2"/>
        <v>2820.8</v>
      </c>
      <c r="O8" s="11">
        <f t="shared" si="3"/>
        <v>7</v>
      </c>
      <c r="P8" s="12">
        <f t="shared" si="4"/>
        <v>8</v>
      </c>
      <c r="Q8" s="13">
        <f t="shared" si="5"/>
        <v>20</v>
      </c>
      <c r="R8" s="10">
        <f t="shared" si="6"/>
        <v>2789</v>
      </c>
      <c r="S8" s="14">
        <f t="shared" si="7"/>
        <v>11213</v>
      </c>
      <c r="T8" s="15"/>
      <c r="U8" s="15"/>
      <c r="V8" s="14" t="e">
        <f t="shared" si="8"/>
        <v>#NUM!</v>
      </c>
      <c r="W8" s="10">
        <f t="shared" si="9"/>
        <v>2248.4</v>
      </c>
      <c r="X8" s="99">
        <f t="shared" si="10"/>
        <v>6</v>
      </c>
      <c r="Y8" s="100">
        <f t="shared" si="11"/>
        <v>1</v>
      </c>
      <c r="Z8" s="101">
        <f t="shared" si="12"/>
        <v>25</v>
      </c>
      <c r="AA8" s="16">
        <f t="shared" si="13"/>
        <v>2217</v>
      </c>
      <c r="AB8" s="102">
        <f t="shared" si="14"/>
        <v>13</v>
      </c>
      <c r="AC8" s="102">
        <f t="shared" si="15"/>
        <v>10</v>
      </c>
      <c r="AD8" s="102">
        <f t="shared" si="16"/>
        <v>10</v>
      </c>
      <c r="AE8" s="102">
        <f t="shared" si="17"/>
        <v>45</v>
      </c>
      <c r="AF8" s="102">
        <f t="shared" si="18"/>
        <v>15</v>
      </c>
      <c r="AG8" s="10" t="str">
        <f t="shared" si="19"/>
        <v>13-10-15</v>
      </c>
      <c r="AH8" s="15"/>
      <c r="AI8" s="15"/>
      <c r="AJ8" s="14" t="e">
        <f t="shared" si="20"/>
        <v>#NUM!</v>
      </c>
      <c r="AK8" s="15"/>
      <c r="AL8" s="61"/>
      <c r="AM8" s="14" t="e">
        <f t="shared" si="21"/>
        <v>#NUM!</v>
      </c>
      <c r="AN8" s="10">
        <f t="shared" si="22"/>
        <v>41562</v>
      </c>
      <c r="AO8" s="103" t="str">
        <f t="shared" si="23"/>
        <v>2025-06-30</v>
      </c>
      <c r="AP8" s="17"/>
    </row>
    <row r="9" spans="1:43" ht="24.95" customHeight="1">
      <c r="A9" s="7">
        <v>5</v>
      </c>
      <c r="B9" s="18" t="s">
        <v>241</v>
      </c>
      <c r="C9" s="8" t="s">
        <v>236</v>
      </c>
      <c r="D9" s="8">
        <v>7</v>
      </c>
      <c r="E9" s="8" t="s">
        <v>242</v>
      </c>
      <c r="F9" s="9">
        <v>22850</v>
      </c>
      <c r="G9" s="9">
        <v>31232</v>
      </c>
      <c r="H9" s="9">
        <v>38721</v>
      </c>
      <c r="I9" s="10">
        <f t="shared" si="0"/>
        <v>3496</v>
      </c>
      <c r="J9" s="10"/>
      <c r="K9" s="9"/>
      <c r="L9" s="9"/>
      <c r="M9" s="14" t="e">
        <f t="shared" si="1"/>
        <v>#NUM!</v>
      </c>
      <c r="N9" s="10">
        <f t="shared" si="2"/>
        <v>2820.8</v>
      </c>
      <c r="O9" s="11">
        <f t="shared" si="3"/>
        <v>7</v>
      </c>
      <c r="P9" s="12">
        <f t="shared" si="4"/>
        <v>8</v>
      </c>
      <c r="Q9" s="13">
        <f t="shared" si="5"/>
        <v>20</v>
      </c>
      <c r="R9" s="10">
        <f t="shared" si="6"/>
        <v>2789</v>
      </c>
      <c r="S9" s="14">
        <f t="shared" si="7"/>
        <v>10985</v>
      </c>
      <c r="T9" s="15"/>
      <c r="U9" s="15"/>
      <c r="V9" s="14" t="e">
        <f t="shared" si="8"/>
        <v>#NUM!</v>
      </c>
      <c r="W9" s="10">
        <f t="shared" si="9"/>
        <v>2203.0000000000005</v>
      </c>
      <c r="X9" s="99">
        <f t="shared" si="10"/>
        <v>6</v>
      </c>
      <c r="Y9" s="100">
        <f t="shared" si="11"/>
        <v>0</v>
      </c>
      <c r="Z9" s="101">
        <f t="shared" si="12"/>
        <v>11</v>
      </c>
      <c r="AA9" s="16">
        <f t="shared" si="13"/>
        <v>2172</v>
      </c>
      <c r="AB9" s="102">
        <f t="shared" si="14"/>
        <v>13</v>
      </c>
      <c r="AC9" s="102">
        <f t="shared" si="15"/>
        <v>9</v>
      </c>
      <c r="AD9" s="102">
        <f t="shared" si="16"/>
        <v>9</v>
      </c>
      <c r="AE9" s="102">
        <f t="shared" si="17"/>
        <v>31</v>
      </c>
      <c r="AF9" s="102">
        <f t="shared" si="18"/>
        <v>1</v>
      </c>
      <c r="AG9" s="10" t="str">
        <f t="shared" si="19"/>
        <v>13-09-01</v>
      </c>
      <c r="AH9" s="15"/>
      <c r="AI9" s="15"/>
      <c r="AJ9" s="14" t="e">
        <f t="shared" si="20"/>
        <v>#NUM!</v>
      </c>
      <c r="AK9" s="15"/>
      <c r="AL9" s="61"/>
      <c r="AM9" s="14" t="e">
        <f t="shared" si="21"/>
        <v>#NUM!</v>
      </c>
      <c r="AN9" s="10">
        <f t="shared" si="22"/>
        <v>41518</v>
      </c>
      <c r="AO9" s="103" t="str">
        <f t="shared" si="23"/>
        <v>2022-12-31</v>
      </c>
      <c r="AP9" s="17"/>
    </row>
    <row r="10" spans="1:43" ht="24.95" customHeight="1">
      <c r="A10" s="7">
        <v>6</v>
      </c>
      <c r="B10" s="18" t="s">
        <v>235</v>
      </c>
      <c r="C10" s="8" t="s">
        <v>236</v>
      </c>
      <c r="D10" s="8">
        <v>7</v>
      </c>
      <c r="E10" s="8" t="s">
        <v>243</v>
      </c>
      <c r="F10" s="9">
        <v>21919</v>
      </c>
      <c r="G10" s="9">
        <v>29864</v>
      </c>
      <c r="H10" s="9">
        <v>39083</v>
      </c>
      <c r="I10" s="10">
        <f t="shared" si="0"/>
        <v>3134</v>
      </c>
      <c r="J10" s="10"/>
      <c r="K10" s="9"/>
      <c r="L10" s="9"/>
      <c r="M10" s="14" t="e">
        <f t="shared" si="1"/>
        <v>#NUM!</v>
      </c>
      <c r="N10" s="10">
        <f t="shared" si="2"/>
        <v>2531.1999999999998</v>
      </c>
      <c r="O10" s="11">
        <f t="shared" si="3"/>
        <v>6</v>
      </c>
      <c r="P10" s="12">
        <f t="shared" si="4"/>
        <v>11</v>
      </c>
      <c r="Q10" s="13">
        <f t="shared" si="5"/>
        <v>5</v>
      </c>
      <c r="R10" s="10">
        <f t="shared" si="6"/>
        <v>2501</v>
      </c>
      <c r="S10" s="14">
        <f t="shared" si="7"/>
        <v>12353</v>
      </c>
      <c r="T10" s="15"/>
      <c r="U10" s="15"/>
      <c r="V10" s="14" t="e">
        <f t="shared" si="8"/>
        <v>#NUM!</v>
      </c>
      <c r="W10" s="10">
        <f t="shared" si="9"/>
        <v>2476.6000000000004</v>
      </c>
      <c r="X10" s="99">
        <f t="shared" si="10"/>
        <v>6</v>
      </c>
      <c r="Y10" s="100">
        <f t="shared" si="11"/>
        <v>9</v>
      </c>
      <c r="Z10" s="101">
        <f t="shared" si="12"/>
        <v>11</v>
      </c>
      <c r="AA10" s="16">
        <f t="shared" si="13"/>
        <v>2446</v>
      </c>
      <c r="AB10" s="102">
        <f t="shared" si="14"/>
        <v>13</v>
      </c>
      <c r="AC10" s="102">
        <f t="shared" si="15"/>
        <v>20</v>
      </c>
      <c r="AD10" s="102">
        <f t="shared" si="16"/>
        <v>8</v>
      </c>
      <c r="AE10" s="102">
        <f t="shared" si="17"/>
        <v>16</v>
      </c>
      <c r="AF10" s="102">
        <f t="shared" si="18"/>
        <v>16</v>
      </c>
      <c r="AG10" s="10" t="str">
        <f t="shared" si="19"/>
        <v>13-08-16</v>
      </c>
      <c r="AH10" s="15"/>
      <c r="AI10" s="15"/>
      <c r="AJ10" s="14" t="e">
        <f t="shared" si="20"/>
        <v>#NUM!</v>
      </c>
      <c r="AK10" s="15"/>
      <c r="AL10" s="61"/>
      <c r="AM10" s="14" t="e">
        <f t="shared" si="21"/>
        <v>#NUM!</v>
      </c>
      <c r="AN10" s="10">
        <f t="shared" si="22"/>
        <v>41502</v>
      </c>
      <c r="AO10" s="103" t="str">
        <f t="shared" si="23"/>
        <v>2020-06-30</v>
      </c>
      <c r="AP10" s="17"/>
    </row>
    <row r="11" spans="1:43" ht="24.95" customHeight="1">
      <c r="A11" s="7">
        <v>7</v>
      </c>
      <c r="B11" s="18" t="s">
        <v>38</v>
      </c>
      <c r="C11" s="8" t="s">
        <v>236</v>
      </c>
      <c r="D11" s="8">
        <v>7</v>
      </c>
      <c r="E11" s="8" t="s">
        <v>244</v>
      </c>
      <c r="F11" s="9">
        <v>21049</v>
      </c>
      <c r="G11" s="9">
        <v>27943</v>
      </c>
      <c r="H11" s="9">
        <v>39569</v>
      </c>
      <c r="I11" s="10">
        <f t="shared" si="0"/>
        <v>2646</v>
      </c>
      <c r="J11" s="10"/>
      <c r="K11" s="9"/>
      <c r="L11" s="9"/>
      <c r="M11" s="14" t="e">
        <f t="shared" si="1"/>
        <v>#NUM!</v>
      </c>
      <c r="N11" s="10">
        <f t="shared" si="2"/>
        <v>2142.4</v>
      </c>
      <c r="O11" s="11">
        <f t="shared" si="3"/>
        <v>5</v>
      </c>
      <c r="P11" s="12">
        <f t="shared" si="4"/>
        <v>10</v>
      </c>
      <c r="Q11" s="13">
        <f t="shared" si="5"/>
        <v>11</v>
      </c>
      <c r="R11" s="10">
        <f t="shared" si="6"/>
        <v>2111</v>
      </c>
      <c r="S11" s="14">
        <f t="shared" si="7"/>
        <v>14274</v>
      </c>
      <c r="T11" s="15"/>
      <c r="U11" s="15"/>
      <c r="V11" s="14" t="e">
        <f t="shared" si="8"/>
        <v>#NUM!</v>
      </c>
      <c r="W11" s="10">
        <f t="shared" si="9"/>
        <v>2860.8</v>
      </c>
      <c r="X11" s="99">
        <f t="shared" si="10"/>
        <v>7</v>
      </c>
      <c r="Y11" s="100">
        <f t="shared" si="11"/>
        <v>10</v>
      </c>
      <c r="Z11" s="101">
        <f t="shared" si="12"/>
        <v>0</v>
      </c>
      <c r="AA11" s="16">
        <f t="shared" si="13"/>
        <v>2830</v>
      </c>
      <c r="AB11" s="102">
        <f t="shared" si="14"/>
        <v>13</v>
      </c>
      <c r="AC11" s="102">
        <f t="shared" si="15"/>
        <v>20</v>
      </c>
      <c r="AD11" s="102">
        <f t="shared" si="16"/>
        <v>8</v>
      </c>
      <c r="AE11" s="102">
        <f t="shared" si="17"/>
        <v>11</v>
      </c>
      <c r="AF11" s="102">
        <f t="shared" si="18"/>
        <v>11</v>
      </c>
      <c r="AG11" s="10" t="str">
        <f t="shared" si="19"/>
        <v>13-08-11</v>
      </c>
      <c r="AH11" s="15"/>
      <c r="AI11" s="130"/>
      <c r="AJ11" s="14" t="e">
        <f t="shared" si="20"/>
        <v>#NUM!</v>
      </c>
      <c r="AK11" s="15"/>
      <c r="AL11" s="61"/>
      <c r="AM11" s="14" t="e">
        <f t="shared" si="21"/>
        <v>#NUM!</v>
      </c>
      <c r="AN11" s="10">
        <f t="shared" si="22"/>
        <v>41497</v>
      </c>
      <c r="AO11" s="103" t="str">
        <f t="shared" si="23"/>
        <v>2017-12-31</v>
      </c>
      <c r="AP11" s="17"/>
    </row>
    <row r="12" spans="1:43" ht="24.95" customHeight="1">
      <c r="A12" s="7">
        <v>8</v>
      </c>
      <c r="B12" s="18" t="s">
        <v>245</v>
      </c>
      <c r="C12" s="8" t="s">
        <v>236</v>
      </c>
      <c r="D12" s="8">
        <v>7</v>
      </c>
      <c r="E12" s="8" t="s">
        <v>246</v>
      </c>
      <c r="F12" s="9">
        <v>22506</v>
      </c>
      <c r="G12" s="9">
        <v>30299</v>
      </c>
      <c r="H12" s="9">
        <v>39002</v>
      </c>
      <c r="I12" s="10">
        <f t="shared" si="0"/>
        <v>3215</v>
      </c>
      <c r="J12" s="10"/>
      <c r="K12" s="9"/>
      <c r="L12" s="9"/>
      <c r="M12" s="14" t="e">
        <f t="shared" si="1"/>
        <v>#NUM!</v>
      </c>
      <c r="N12" s="10">
        <f t="shared" si="2"/>
        <v>2596</v>
      </c>
      <c r="O12" s="11">
        <f t="shared" si="3"/>
        <v>7</v>
      </c>
      <c r="P12" s="12">
        <f t="shared" si="4"/>
        <v>1</v>
      </c>
      <c r="Q12" s="13">
        <f t="shared" si="5"/>
        <v>8</v>
      </c>
      <c r="R12" s="10">
        <f t="shared" si="6"/>
        <v>2565</v>
      </c>
      <c r="S12" s="14">
        <f t="shared" si="7"/>
        <v>11918</v>
      </c>
      <c r="T12" s="15"/>
      <c r="U12" s="15"/>
      <c r="V12" s="14" t="e">
        <f t="shared" si="8"/>
        <v>#NUM!</v>
      </c>
      <c r="W12" s="10">
        <f t="shared" si="9"/>
        <v>2389.6000000000004</v>
      </c>
      <c r="X12" s="99">
        <f t="shared" si="10"/>
        <v>6</v>
      </c>
      <c r="Y12" s="100">
        <f t="shared" si="11"/>
        <v>6</v>
      </c>
      <c r="Z12" s="101">
        <f t="shared" si="12"/>
        <v>16</v>
      </c>
      <c r="AA12" s="16">
        <f t="shared" si="13"/>
        <v>2359</v>
      </c>
      <c r="AB12" s="102">
        <f t="shared" si="14"/>
        <v>13</v>
      </c>
      <c r="AC12" s="102">
        <f t="shared" si="15"/>
        <v>7</v>
      </c>
      <c r="AD12" s="102">
        <f t="shared" si="16"/>
        <v>7</v>
      </c>
      <c r="AE12" s="102">
        <f t="shared" si="17"/>
        <v>24</v>
      </c>
      <c r="AF12" s="102">
        <f t="shared" si="18"/>
        <v>24</v>
      </c>
      <c r="AG12" s="10" t="str">
        <f t="shared" si="19"/>
        <v>13-07-24</v>
      </c>
      <c r="AH12" s="15"/>
      <c r="AI12" s="15"/>
      <c r="AJ12" s="14" t="e">
        <f t="shared" si="20"/>
        <v>#NUM!</v>
      </c>
      <c r="AK12" s="15"/>
      <c r="AL12" s="61"/>
      <c r="AM12" s="14" t="e">
        <f t="shared" si="21"/>
        <v>#NUM!</v>
      </c>
      <c r="AN12" s="10">
        <f t="shared" si="22"/>
        <v>41479</v>
      </c>
      <c r="AO12" s="103" t="str">
        <f t="shared" si="23"/>
        <v>2021-12-31</v>
      </c>
      <c r="AP12" s="17"/>
    </row>
    <row r="13" spans="1:43" ht="24.95" customHeight="1">
      <c r="A13" s="7">
        <v>9</v>
      </c>
      <c r="B13" s="18" t="s">
        <v>241</v>
      </c>
      <c r="C13" s="8" t="s">
        <v>236</v>
      </c>
      <c r="D13" s="8">
        <v>7</v>
      </c>
      <c r="E13" s="8" t="s">
        <v>247</v>
      </c>
      <c r="F13" s="9">
        <v>21932</v>
      </c>
      <c r="G13" s="9">
        <v>29890</v>
      </c>
      <c r="H13" s="9">
        <v>39142</v>
      </c>
      <c r="I13" s="10">
        <f t="shared" si="0"/>
        <v>3073</v>
      </c>
      <c r="J13" s="10"/>
      <c r="K13" s="9"/>
      <c r="L13" s="9"/>
      <c r="M13" s="14" t="e">
        <f t="shared" si="1"/>
        <v>#NUM!</v>
      </c>
      <c r="N13" s="10">
        <f t="shared" si="2"/>
        <v>2484</v>
      </c>
      <c r="O13" s="11">
        <f t="shared" si="3"/>
        <v>6</v>
      </c>
      <c r="P13" s="12">
        <f t="shared" si="4"/>
        <v>9</v>
      </c>
      <c r="Q13" s="13">
        <f t="shared" si="5"/>
        <v>19</v>
      </c>
      <c r="R13" s="10">
        <f t="shared" si="6"/>
        <v>2454</v>
      </c>
      <c r="S13" s="14">
        <f t="shared" si="7"/>
        <v>12327</v>
      </c>
      <c r="T13" s="15"/>
      <c r="U13" s="15"/>
      <c r="V13" s="14" t="e">
        <f t="shared" si="8"/>
        <v>#NUM!</v>
      </c>
      <c r="W13" s="10">
        <f t="shared" si="9"/>
        <v>2471.4000000000005</v>
      </c>
      <c r="X13" s="99">
        <f t="shared" si="10"/>
        <v>6</v>
      </c>
      <c r="Y13" s="100">
        <f t="shared" si="11"/>
        <v>9</v>
      </c>
      <c r="Z13" s="101">
        <f t="shared" si="12"/>
        <v>6</v>
      </c>
      <c r="AA13" s="16">
        <f t="shared" si="13"/>
        <v>2441</v>
      </c>
      <c r="AB13" s="102">
        <f t="shared" si="14"/>
        <v>13</v>
      </c>
      <c r="AC13" s="102">
        <f t="shared" si="15"/>
        <v>18</v>
      </c>
      <c r="AD13" s="102">
        <f t="shared" si="16"/>
        <v>6</v>
      </c>
      <c r="AE13" s="102">
        <f t="shared" si="17"/>
        <v>25</v>
      </c>
      <c r="AF13" s="102">
        <f t="shared" si="18"/>
        <v>25</v>
      </c>
      <c r="AG13" s="10" t="str">
        <f t="shared" si="19"/>
        <v>13-06-25</v>
      </c>
      <c r="AH13" s="15"/>
      <c r="AI13" s="15"/>
      <c r="AJ13" s="14" t="e">
        <f t="shared" si="20"/>
        <v>#NUM!</v>
      </c>
      <c r="AK13" s="15"/>
      <c r="AL13" s="61"/>
      <c r="AM13" s="14" t="e">
        <f t="shared" si="21"/>
        <v>#NUM!</v>
      </c>
      <c r="AN13" s="10">
        <f t="shared" si="22"/>
        <v>41450</v>
      </c>
      <c r="AO13" s="103" t="str">
        <f t="shared" si="23"/>
        <v>2020-06-30</v>
      </c>
      <c r="AP13" s="17"/>
    </row>
    <row r="14" spans="1:43" ht="24.95" customHeight="1">
      <c r="A14" s="7">
        <v>10</v>
      </c>
      <c r="B14" s="18" t="s">
        <v>235</v>
      </c>
      <c r="C14" s="8" t="s">
        <v>236</v>
      </c>
      <c r="D14" s="8">
        <v>7</v>
      </c>
      <c r="E14" s="8" t="s">
        <v>248</v>
      </c>
      <c r="F14" s="9">
        <v>22594</v>
      </c>
      <c r="G14" s="9">
        <v>30351</v>
      </c>
      <c r="H14" s="9">
        <v>39083</v>
      </c>
      <c r="I14" s="10">
        <f t="shared" si="0"/>
        <v>3134</v>
      </c>
      <c r="J14" s="10"/>
      <c r="K14" s="9"/>
      <c r="L14" s="9"/>
      <c r="M14" s="14" t="e">
        <f t="shared" si="1"/>
        <v>#NUM!</v>
      </c>
      <c r="N14" s="10">
        <f t="shared" si="2"/>
        <v>2531.1999999999998</v>
      </c>
      <c r="O14" s="11">
        <f t="shared" si="3"/>
        <v>6</v>
      </c>
      <c r="P14" s="12">
        <f t="shared" si="4"/>
        <v>11</v>
      </c>
      <c r="Q14" s="13">
        <f t="shared" si="5"/>
        <v>5</v>
      </c>
      <c r="R14" s="10">
        <f t="shared" si="6"/>
        <v>2501</v>
      </c>
      <c r="S14" s="14">
        <f t="shared" si="7"/>
        <v>11867</v>
      </c>
      <c r="T14" s="15"/>
      <c r="U14" s="15"/>
      <c r="V14" s="14" t="e">
        <f t="shared" si="8"/>
        <v>#NUM!</v>
      </c>
      <c r="W14" s="10">
        <f t="shared" si="9"/>
        <v>2379.2000000000003</v>
      </c>
      <c r="X14" s="99">
        <f t="shared" si="10"/>
        <v>6</v>
      </c>
      <c r="Y14" s="100">
        <f t="shared" si="11"/>
        <v>6</v>
      </c>
      <c r="Z14" s="101">
        <f t="shared" si="12"/>
        <v>6</v>
      </c>
      <c r="AA14" s="16">
        <f t="shared" si="13"/>
        <v>2349</v>
      </c>
      <c r="AB14" s="102">
        <f t="shared" si="14"/>
        <v>13</v>
      </c>
      <c r="AC14" s="102">
        <f t="shared" si="15"/>
        <v>17</v>
      </c>
      <c r="AD14" s="102">
        <f t="shared" si="16"/>
        <v>5</v>
      </c>
      <c r="AE14" s="102">
        <f t="shared" si="17"/>
        <v>11</v>
      </c>
      <c r="AF14" s="102">
        <f t="shared" si="18"/>
        <v>11</v>
      </c>
      <c r="AG14" s="10" t="str">
        <f t="shared" si="19"/>
        <v>13-05-11</v>
      </c>
      <c r="AH14" s="15"/>
      <c r="AI14" s="15"/>
      <c r="AJ14" s="14" t="e">
        <f t="shared" si="20"/>
        <v>#NUM!</v>
      </c>
      <c r="AK14" s="15"/>
      <c r="AL14" s="61"/>
      <c r="AM14" s="14" t="e">
        <f t="shared" si="21"/>
        <v>#NUM!</v>
      </c>
      <c r="AN14" s="10">
        <f t="shared" si="22"/>
        <v>41405</v>
      </c>
      <c r="AO14" s="103" t="str">
        <f t="shared" si="23"/>
        <v>2021-12-31</v>
      </c>
      <c r="AP14" s="17"/>
    </row>
    <row r="15" spans="1:43" ht="24.95" customHeight="1">
      <c r="A15" s="7">
        <v>11</v>
      </c>
      <c r="B15" s="18" t="s">
        <v>3</v>
      </c>
      <c r="C15" s="8" t="s">
        <v>236</v>
      </c>
      <c r="D15" s="8">
        <v>7</v>
      </c>
      <c r="E15" s="8" t="s">
        <v>249</v>
      </c>
      <c r="F15" s="9">
        <v>22617</v>
      </c>
      <c r="G15" s="9">
        <v>30471</v>
      </c>
      <c r="H15" s="9">
        <v>39098</v>
      </c>
      <c r="I15" s="10">
        <f t="shared" si="0"/>
        <v>3119</v>
      </c>
      <c r="J15" s="10"/>
      <c r="K15" s="9"/>
      <c r="L15" s="9"/>
      <c r="M15" s="14" t="e">
        <f t="shared" si="1"/>
        <v>#NUM!</v>
      </c>
      <c r="N15" s="10">
        <f t="shared" si="2"/>
        <v>2519.1999999999998</v>
      </c>
      <c r="O15" s="11">
        <f t="shared" si="3"/>
        <v>6</v>
      </c>
      <c r="P15" s="12">
        <f t="shared" si="4"/>
        <v>10</v>
      </c>
      <c r="Q15" s="13">
        <f t="shared" si="5"/>
        <v>23</v>
      </c>
      <c r="R15" s="10">
        <f t="shared" si="6"/>
        <v>2488</v>
      </c>
      <c r="S15" s="14">
        <f t="shared" si="7"/>
        <v>11746</v>
      </c>
      <c r="T15" s="15"/>
      <c r="U15" s="15"/>
      <c r="V15" s="14" t="e">
        <f t="shared" si="8"/>
        <v>#NUM!</v>
      </c>
      <c r="W15" s="10">
        <f t="shared" si="9"/>
        <v>2355.2000000000003</v>
      </c>
      <c r="X15" s="99">
        <f t="shared" si="10"/>
        <v>6</v>
      </c>
      <c r="Y15" s="100">
        <f t="shared" si="11"/>
        <v>5</v>
      </c>
      <c r="Z15" s="101">
        <f t="shared" si="12"/>
        <v>12</v>
      </c>
      <c r="AA15" s="16">
        <f t="shared" si="13"/>
        <v>2324</v>
      </c>
      <c r="AB15" s="102">
        <f t="shared" si="14"/>
        <v>13</v>
      </c>
      <c r="AC15" s="102">
        <f t="shared" si="15"/>
        <v>16</v>
      </c>
      <c r="AD15" s="102">
        <f t="shared" si="16"/>
        <v>4</v>
      </c>
      <c r="AE15" s="102">
        <f t="shared" si="17"/>
        <v>35</v>
      </c>
      <c r="AF15" s="102">
        <f t="shared" si="18"/>
        <v>5</v>
      </c>
      <c r="AG15" s="10" t="str">
        <f t="shared" si="19"/>
        <v>13-04-05</v>
      </c>
      <c r="AH15" s="15"/>
      <c r="AI15" s="15"/>
      <c r="AJ15" s="14" t="e">
        <f t="shared" si="20"/>
        <v>#NUM!</v>
      </c>
      <c r="AK15" s="15"/>
      <c r="AL15" s="61"/>
      <c r="AM15" s="14" t="e">
        <f t="shared" si="21"/>
        <v>#NUM!</v>
      </c>
      <c r="AN15" s="10">
        <f t="shared" si="22"/>
        <v>41369</v>
      </c>
      <c r="AO15" s="103" t="str">
        <f t="shared" si="23"/>
        <v>2021-12-31</v>
      </c>
      <c r="AP15" s="17"/>
    </row>
    <row r="16" spans="1:43" ht="24.95" customHeight="1">
      <c r="A16" s="7">
        <v>12</v>
      </c>
      <c r="B16" s="18" t="s">
        <v>250</v>
      </c>
      <c r="C16" s="8" t="s">
        <v>236</v>
      </c>
      <c r="D16" s="8">
        <v>7</v>
      </c>
      <c r="E16" s="8" t="s">
        <v>251</v>
      </c>
      <c r="F16" s="9">
        <v>24976</v>
      </c>
      <c r="G16" s="9">
        <v>31936</v>
      </c>
      <c r="H16" s="9">
        <v>38721</v>
      </c>
      <c r="I16" s="10">
        <f t="shared" si="0"/>
        <v>3496</v>
      </c>
      <c r="J16" s="10"/>
      <c r="K16" s="9"/>
      <c r="L16" s="9"/>
      <c r="M16" s="14" t="e">
        <f t="shared" si="1"/>
        <v>#NUM!</v>
      </c>
      <c r="N16" s="10">
        <f t="shared" si="2"/>
        <v>2820.8</v>
      </c>
      <c r="O16" s="11">
        <f t="shared" si="3"/>
        <v>7</v>
      </c>
      <c r="P16" s="12">
        <f t="shared" si="4"/>
        <v>8</v>
      </c>
      <c r="Q16" s="13">
        <f t="shared" si="5"/>
        <v>20</v>
      </c>
      <c r="R16" s="10">
        <f t="shared" si="6"/>
        <v>2789</v>
      </c>
      <c r="S16" s="14">
        <f t="shared" si="7"/>
        <v>10281</v>
      </c>
      <c r="T16" s="15">
        <v>35004</v>
      </c>
      <c r="U16" s="15">
        <v>35066</v>
      </c>
      <c r="V16" s="14">
        <f t="shared" si="8"/>
        <v>32</v>
      </c>
      <c r="W16" s="10">
        <f t="shared" si="9"/>
        <v>2049.8000000000002</v>
      </c>
      <c r="X16" s="99">
        <f t="shared" si="10"/>
        <v>5</v>
      </c>
      <c r="Y16" s="100">
        <f t="shared" si="11"/>
        <v>7</v>
      </c>
      <c r="Z16" s="101">
        <f t="shared" si="12"/>
        <v>10</v>
      </c>
      <c r="AA16" s="16">
        <f t="shared" si="13"/>
        <v>2018</v>
      </c>
      <c r="AB16" s="102">
        <f t="shared" si="14"/>
        <v>13</v>
      </c>
      <c r="AC16" s="102">
        <f t="shared" si="15"/>
        <v>16</v>
      </c>
      <c r="AD16" s="102">
        <f t="shared" si="16"/>
        <v>4</v>
      </c>
      <c r="AE16" s="102">
        <f t="shared" si="17"/>
        <v>30</v>
      </c>
      <c r="AF16" s="102">
        <f t="shared" si="18"/>
        <v>0</v>
      </c>
      <c r="AG16" s="10" t="str">
        <f t="shared" si="19"/>
        <v>13-04-00</v>
      </c>
      <c r="AH16" s="15"/>
      <c r="AI16" s="15"/>
      <c r="AJ16" s="14" t="e">
        <f t="shared" si="20"/>
        <v>#NUM!</v>
      </c>
      <c r="AK16" s="15"/>
      <c r="AL16" s="15"/>
      <c r="AM16" s="14" t="e">
        <f t="shared" si="21"/>
        <v>#NUM!</v>
      </c>
      <c r="AN16" s="10" t="str">
        <f t="shared" si="22"/>
        <v>13-04-00</v>
      </c>
      <c r="AO16" s="103" t="str">
        <f t="shared" si="23"/>
        <v>2028-06-30</v>
      </c>
      <c r="AP16" s="17"/>
    </row>
    <row r="17" spans="1:43" s="7" customFormat="1" ht="24.95" customHeight="1">
      <c r="A17" s="7">
        <v>13</v>
      </c>
      <c r="B17" s="18" t="s">
        <v>3</v>
      </c>
      <c r="C17" s="8" t="s">
        <v>236</v>
      </c>
      <c r="D17" s="8">
        <v>7</v>
      </c>
      <c r="E17" s="8" t="s">
        <v>252</v>
      </c>
      <c r="F17" s="9">
        <v>22408</v>
      </c>
      <c r="G17" s="9">
        <v>29830</v>
      </c>
      <c r="H17" s="9">
        <v>38722</v>
      </c>
      <c r="I17" s="10">
        <f t="shared" si="0"/>
        <v>3495</v>
      </c>
      <c r="J17" s="10"/>
      <c r="K17" s="9"/>
      <c r="L17" s="9"/>
      <c r="M17" s="14" t="e">
        <f t="shared" si="1"/>
        <v>#NUM!</v>
      </c>
      <c r="N17" s="10">
        <f t="shared" si="2"/>
        <v>2820</v>
      </c>
      <c r="O17" s="11">
        <f t="shared" si="3"/>
        <v>7</v>
      </c>
      <c r="P17" s="12">
        <f t="shared" si="4"/>
        <v>8</v>
      </c>
      <c r="Q17" s="13">
        <f t="shared" si="5"/>
        <v>20</v>
      </c>
      <c r="R17" s="10">
        <f t="shared" si="6"/>
        <v>2789</v>
      </c>
      <c r="S17" s="14">
        <f t="shared" si="7"/>
        <v>12388</v>
      </c>
      <c r="T17" s="15"/>
      <c r="U17" s="15"/>
      <c r="V17" s="14" t="e">
        <f t="shared" si="8"/>
        <v>#NUM!</v>
      </c>
      <c r="W17" s="10">
        <f t="shared" si="9"/>
        <v>2483.4000000000005</v>
      </c>
      <c r="X17" s="99">
        <f t="shared" si="10"/>
        <v>6</v>
      </c>
      <c r="Y17" s="100">
        <f t="shared" si="11"/>
        <v>9</v>
      </c>
      <c r="Z17" s="101">
        <f t="shared" si="12"/>
        <v>18</v>
      </c>
      <c r="AA17" s="16">
        <f t="shared" si="13"/>
        <v>2453</v>
      </c>
      <c r="AB17" s="102">
        <f t="shared" si="14"/>
        <v>14</v>
      </c>
      <c r="AC17" s="102">
        <f t="shared" si="15"/>
        <v>18</v>
      </c>
      <c r="AD17" s="102">
        <f t="shared" si="16"/>
        <v>6</v>
      </c>
      <c r="AE17" s="102">
        <f t="shared" si="17"/>
        <v>38</v>
      </c>
      <c r="AF17" s="102">
        <f t="shared" si="18"/>
        <v>8</v>
      </c>
      <c r="AG17" s="10" t="str">
        <f t="shared" si="19"/>
        <v>14-06-08</v>
      </c>
      <c r="AH17" s="15"/>
      <c r="AI17" s="15"/>
      <c r="AJ17" s="14" t="e">
        <f t="shared" si="20"/>
        <v>#NUM!</v>
      </c>
      <c r="AK17" s="15">
        <v>41291</v>
      </c>
      <c r="AL17" s="15">
        <v>41736</v>
      </c>
      <c r="AM17" s="14">
        <f t="shared" si="21"/>
        <v>417</v>
      </c>
      <c r="AN17" s="10">
        <f t="shared" si="22"/>
        <v>41353</v>
      </c>
      <c r="AO17" s="103" t="str">
        <f t="shared" si="23"/>
        <v>2021-06-30</v>
      </c>
      <c r="AP17" s="17"/>
      <c r="AQ17" s="89"/>
    </row>
    <row r="18" spans="1:43" ht="24.95" customHeight="1">
      <c r="A18" s="7">
        <v>14</v>
      </c>
      <c r="B18" s="18" t="s">
        <v>57</v>
      </c>
      <c r="C18" s="8" t="s">
        <v>236</v>
      </c>
      <c r="D18" s="8">
        <v>7</v>
      </c>
      <c r="E18" s="8" t="s">
        <v>253</v>
      </c>
      <c r="F18" s="9">
        <v>22153</v>
      </c>
      <c r="G18" s="9">
        <v>32143</v>
      </c>
      <c r="H18" s="9">
        <v>38721</v>
      </c>
      <c r="I18" s="10">
        <f t="shared" si="0"/>
        <v>3496</v>
      </c>
      <c r="J18" s="10"/>
      <c r="K18" s="9"/>
      <c r="L18" s="9"/>
      <c r="M18" s="14" t="e">
        <f t="shared" si="1"/>
        <v>#NUM!</v>
      </c>
      <c r="N18" s="10">
        <f t="shared" si="2"/>
        <v>2820.8</v>
      </c>
      <c r="O18" s="11">
        <f t="shared" si="3"/>
        <v>7</v>
      </c>
      <c r="P18" s="12">
        <f t="shared" si="4"/>
        <v>8</v>
      </c>
      <c r="Q18" s="13">
        <f t="shared" si="5"/>
        <v>20</v>
      </c>
      <c r="R18" s="10">
        <f t="shared" si="6"/>
        <v>2789</v>
      </c>
      <c r="S18" s="14">
        <f t="shared" si="7"/>
        <v>10073</v>
      </c>
      <c r="T18" s="15"/>
      <c r="U18" s="15"/>
      <c r="V18" s="14" t="e">
        <f t="shared" si="8"/>
        <v>#NUM!</v>
      </c>
      <c r="W18" s="10">
        <f t="shared" si="9"/>
        <v>2020.8</v>
      </c>
      <c r="X18" s="99">
        <f t="shared" si="10"/>
        <v>5</v>
      </c>
      <c r="Y18" s="100">
        <f t="shared" si="11"/>
        <v>6</v>
      </c>
      <c r="Z18" s="101">
        <f t="shared" si="12"/>
        <v>12</v>
      </c>
      <c r="AA18" s="16">
        <f t="shared" si="13"/>
        <v>1990</v>
      </c>
      <c r="AB18" s="102">
        <f t="shared" si="14"/>
        <v>13</v>
      </c>
      <c r="AC18" s="102">
        <f t="shared" si="15"/>
        <v>15</v>
      </c>
      <c r="AD18" s="102">
        <f t="shared" si="16"/>
        <v>3</v>
      </c>
      <c r="AE18" s="102">
        <f t="shared" si="17"/>
        <v>32</v>
      </c>
      <c r="AF18" s="102">
        <f t="shared" si="18"/>
        <v>2</v>
      </c>
      <c r="AG18" s="10" t="str">
        <f t="shared" si="19"/>
        <v>13-03-02</v>
      </c>
      <c r="AH18" s="15"/>
      <c r="AI18" s="15"/>
      <c r="AJ18" s="14" t="e">
        <f t="shared" si="20"/>
        <v>#NUM!</v>
      </c>
      <c r="AK18" s="15"/>
      <c r="AL18" s="61"/>
      <c r="AM18" s="14" t="e">
        <f t="shared" si="21"/>
        <v>#NUM!</v>
      </c>
      <c r="AN18" s="10">
        <f t="shared" si="22"/>
        <v>41335</v>
      </c>
      <c r="AO18" s="103" t="str">
        <f t="shared" si="23"/>
        <v>2020-12-31</v>
      </c>
      <c r="AP18" s="17"/>
    </row>
    <row r="19" spans="1:43" ht="24.95" customHeight="1">
      <c r="A19" s="7">
        <v>15</v>
      </c>
      <c r="B19" s="18" t="s">
        <v>235</v>
      </c>
      <c r="C19" s="8" t="s">
        <v>236</v>
      </c>
      <c r="D19" s="8">
        <v>7</v>
      </c>
      <c r="E19" s="8" t="s">
        <v>254</v>
      </c>
      <c r="F19" s="9">
        <v>22560</v>
      </c>
      <c r="G19" s="9">
        <v>30478</v>
      </c>
      <c r="H19" s="9">
        <v>39175</v>
      </c>
      <c r="I19" s="10">
        <f t="shared" si="0"/>
        <v>3041</v>
      </c>
      <c r="J19" s="10"/>
      <c r="K19" s="9"/>
      <c r="L19" s="9"/>
      <c r="M19" s="14" t="e">
        <f t="shared" si="1"/>
        <v>#NUM!</v>
      </c>
      <c r="N19" s="10">
        <f t="shared" si="2"/>
        <v>2457.6</v>
      </c>
      <c r="O19" s="11">
        <f t="shared" si="3"/>
        <v>6</v>
      </c>
      <c r="P19" s="12">
        <f t="shared" si="4"/>
        <v>8</v>
      </c>
      <c r="Q19" s="13">
        <f t="shared" si="5"/>
        <v>22</v>
      </c>
      <c r="R19" s="10">
        <f t="shared" si="6"/>
        <v>2426</v>
      </c>
      <c r="S19" s="14">
        <f t="shared" si="7"/>
        <v>11739</v>
      </c>
      <c r="T19" s="15"/>
      <c r="U19" s="15"/>
      <c r="V19" s="14" t="e">
        <f t="shared" si="8"/>
        <v>#NUM!</v>
      </c>
      <c r="W19" s="10">
        <f t="shared" si="9"/>
        <v>2353.8000000000002</v>
      </c>
      <c r="X19" s="99">
        <f t="shared" si="10"/>
        <v>6</v>
      </c>
      <c r="Y19" s="100">
        <f t="shared" si="11"/>
        <v>5</v>
      </c>
      <c r="Z19" s="101">
        <f t="shared" si="12"/>
        <v>10</v>
      </c>
      <c r="AA19" s="16">
        <f t="shared" si="13"/>
        <v>2322</v>
      </c>
      <c r="AB19" s="102">
        <f t="shared" si="14"/>
        <v>13</v>
      </c>
      <c r="AC19" s="102">
        <f t="shared" si="15"/>
        <v>14</v>
      </c>
      <c r="AD19" s="102">
        <f t="shared" si="16"/>
        <v>2</v>
      </c>
      <c r="AE19" s="102">
        <f t="shared" si="17"/>
        <v>32</v>
      </c>
      <c r="AF19" s="102">
        <f t="shared" si="18"/>
        <v>2</v>
      </c>
      <c r="AG19" s="10" t="str">
        <f t="shared" si="19"/>
        <v>13-02-02</v>
      </c>
      <c r="AH19" s="15"/>
      <c r="AI19" s="15"/>
      <c r="AJ19" s="14" t="e">
        <f t="shared" si="20"/>
        <v>#NUM!</v>
      </c>
      <c r="AK19" s="15"/>
      <c r="AL19" s="61"/>
      <c r="AM19" s="14" t="e">
        <f t="shared" si="21"/>
        <v>#NUM!</v>
      </c>
      <c r="AN19" s="10">
        <f t="shared" si="22"/>
        <v>41307</v>
      </c>
      <c r="AO19" s="103" t="str">
        <f t="shared" si="23"/>
        <v>2021-12-31</v>
      </c>
      <c r="AP19" s="17"/>
    </row>
    <row r="20" spans="1:43" ht="24.95" customHeight="1">
      <c r="A20" s="7">
        <v>16</v>
      </c>
      <c r="B20" s="18" t="s">
        <v>48</v>
      </c>
      <c r="C20" s="8" t="s">
        <v>236</v>
      </c>
      <c r="D20" s="8">
        <v>7</v>
      </c>
      <c r="E20" s="8" t="s">
        <v>255</v>
      </c>
      <c r="F20" s="9">
        <v>22490</v>
      </c>
      <c r="G20" s="9">
        <v>31399</v>
      </c>
      <c r="H20" s="9">
        <v>38961</v>
      </c>
      <c r="I20" s="10">
        <f t="shared" si="0"/>
        <v>3257</v>
      </c>
      <c r="J20" s="10"/>
      <c r="K20" s="9"/>
      <c r="L20" s="9"/>
      <c r="M20" s="14" t="e">
        <f t="shared" si="1"/>
        <v>#NUM!</v>
      </c>
      <c r="N20" s="10">
        <f t="shared" si="2"/>
        <v>2628.8</v>
      </c>
      <c r="O20" s="11">
        <f t="shared" si="3"/>
        <v>7</v>
      </c>
      <c r="P20" s="12">
        <f t="shared" si="4"/>
        <v>2</v>
      </c>
      <c r="Q20" s="13">
        <f t="shared" si="5"/>
        <v>12</v>
      </c>
      <c r="R20" s="10">
        <f t="shared" si="6"/>
        <v>2600</v>
      </c>
      <c r="S20" s="14">
        <f t="shared" si="7"/>
        <v>10818</v>
      </c>
      <c r="T20" s="15"/>
      <c r="U20" s="15"/>
      <c r="V20" s="14" t="e">
        <f t="shared" si="8"/>
        <v>#NUM!</v>
      </c>
      <c r="W20" s="10">
        <f t="shared" si="9"/>
        <v>2169.6000000000004</v>
      </c>
      <c r="X20" s="99">
        <f t="shared" si="10"/>
        <v>5</v>
      </c>
      <c r="Y20" s="100">
        <f t="shared" si="11"/>
        <v>11</v>
      </c>
      <c r="Z20" s="101">
        <f t="shared" si="12"/>
        <v>8</v>
      </c>
      <c r="AA20" s="16">
        <f t="shared" si="13"/>
        <v>2139</v>
      </c>
      <c r="AB20" s="102">
        <f t="shared" si="14"/>
        <v>13</v>
      </c>
      <c r="AC20" s="102">
        <f t="shared" si="15"/>
        <v>13</v>
      </c>
      <c r="AD20" s="102">
        <f t="shared" si="16"/>
        <v>1</v>
      </c>
      <c r="AE20" s="102">
        <f t="shared" si="17"/>
        <v>20</v>
      </c>
      <c r="AF20" s="102">
        <f t="shared" si="18"/>
        <v>20</v>
      </c>
      <c r="AG20" s="10" t="str">
        <f t="shared" si="19"/>
        <v>13-01-20</v>
      </c>
      <c r="AH20" s="130" t="s">
        <v>256</v>
      </c>
      <c r="AI20" s="15"/>
      <c r="AJ20" s="14" t="e">
        <f t="shared" si="20"/>
        <v>#VALUE!</v>
      </c>
      <c r="AK20" s="236" t="s">
        <v>257</v>
      </c>
      <c r="AL20" s="61"/>
      <c r="AM20" s="14" t="e">
        <f t="shared" si="21"/>
        <v>#VALUE!</v>
      </c>
      <c r="AN20" s="10" t="str">
        <f t="shared" si="22"/>
        <v>13-01-20</v>
      </c>
      <c r="AO20" s="103" t="str">
        <f t="shared" si="23"/>
        <v>2021-12-31</v>
      </c>
      <c r="AP20" s="17" t="s">
        <v>34</v>
      </c>
    </row>
    <row r="21" spans="1:43" ht="24.95" customHeight="1">
      <c r="A21" s="7"/>
      <c r="B21" s="68" t="s">
        <v>258</v>
      </c>
      <c r="C21" s="50" t="s">
        <v>236</v>
      </c>
      <c r="D21" s="50">
        <v>7</v>
      </c>
      <c r="E21" s="50" t="s">
        <v>259</v>
      </c>
      <c r="F21" s="51">
        <v>22041</v>
      </c>
      <c r="G21" s="51">
        <v>30786</v>
      </c>
      <c r="H21" s="51">
        <v>39142</v>
      </c>
      <c r="I21" s="41">
        <f t="shared" si="0"/>
        <v>3073</v>
      </c>
      <c r="J21" s="52"/>
      <c r="K21" s="51"/>
      <c r="L21" s="51"/>
      <c r="M21" s="43" t="e">
        <f t="shared" si="1"/>
        <v>#NUM!</v>
      </c>
      <c r="N21" s="41">
        <f t="shared" si="2"/>
        <v>2484</v>
      </c>
      <c r="O21" s="31">
        <f t="shared" si="3"/>
        <v>6</v>
      </c>
      <c r="P21" s="32">
        <f t="shared" si="4"/>
        <v>9</v>
      </c>
      <c r="Q21" s="33">
        <f t="shared" si="5"/>
        <v>19</v>
      </c>
      <c r="R21" s="41">
        <f t="shared" si="6"/>
        <v>2454</v>
      </c>
      <c r="S21" s="43">
        <f t="shared" si="7"/>
        <v>11430</v>
      </c>
      <c r="T21" s="54"/>
      <c r="U21" s="54"/>
      <c r="V21" s="43" t="e">
        <f t="shared" si="8"/>
        <v>#NUM!</v>
      </c>
      <c r="W21" s="41">
        <f t="shared" si="9"/>
        <v>2292.2000000000003</v>
      </c>
      <c r="X21" s="35">
        <f t="shared" si="10"/>
        <v>6</v>
      </c>
      <c r="Y21" s="36">
        <f t="shared" si="11"/>
        <v>3</v>
      </c>
      <c r="Z21" s="37">
        <f t="shared" si="12"/>
        <v>10</v>
      </c>
      <c r="AA21" s="44">
        <f t="shared" si="13"/>
        <v>2261</v>
      </c>
      <c r="AB21" s="45">
        <f t="shared" si="14"/>
        <v>13</v>
      </c>
      <c r="AC21" s="45">
        <f t="shared" si="15"/>
        <v>12</v>
      </c>
      <c r="AD21" s="45">
        <f t="shared" si="16"/>
        <v>0</v>
      </c>
      <c r="AE21" s="45">
        <f t="shared" si="17"/>
        <v>29</v>
      </c>
      <c r="AF21" s="45">
        <f t="shared" si="18"/>
        <v>29</v>
      </c>
      <c r="AG21" s="41" t="str">
        <f t="shared" si="19"/>
        <v>13-00-29</v>
      </c>
      <c r="AH21" s="54"/>
      <c r="AI21" s="54"/>
      <c r="AJ21" s="43" t="e">
        <f t="shared" si="20"/>
        <v>#NUM!</v>
      </c>
      <c r="AK21" s="54"/>
      <c r="AL21" s="58"/>
      <c r="AM21" s="43" t="e">
        <f t="shared" si="21"/>
        <v>#NUM!</v>
      </c>
      <c r="AN21" s="41" t="str">
        <f t="shared" si="22"/>
        <v>13-00-29</v>
      </c>
      <c r="AO21" s="39" t="str">
        <f t="shared" si="23"/>
        <v>2020-06-30</v>
      </c>
      <c r="AP21" s="57"/>
    </row>
    <row r="22" spans="1:43" ht="24.95" customHeight="1">
      <c r="A22" s="7"/>
      <c r="B22" s="68" t="s">
        <v>42</v>
      </c>
      <c r="C22" s="50" t="s">
        <v>236</v>
      </c>
      <c r="D22" s="50">
        <v>7</v>
      </c>
      <c r="E22" s="50" t="s">
        <v>260</v>
      </c>
      <c r="F22" s="51">
        <v>24308</v>
      </c>
      <c r="G22" s="51">
        <v>32552</v>
      </c>
      <c r="H22" s="51">
        <v>38718</v>
      </c>
      <c r="I22" s="41">
        <f t="shared" si="0"/>
        <v>3499</v>
      </c>
      <c r="J22" s="52"/>
      <c r="K22" s="51"/>
      <c r="L22" s="51"/>
      <c r="M22" s="43" t="e">
        <f t="shared" si="1"/>
        <v>#NUM!</v>
      </c>
      <c r="N22" s="41">
        <f t="shared" si="2"/>
        <v>2823.2</v>
      </c>
      <c r="O22" s="31">
        <f t="shared" si="3"/>
        <v>7</v>
      </c>
      <c r="P22" s="32">
        <f t="shared" si="4"/>
        <v>8</v>
      </c>
      <c r="Q22" s="33">
        <f t="shared" si="5"/>
        <v>23</v>
      </c>
      <c r="R22" s="41">
        <f t="shared" si="6"/>
        <v>2792</v>
      </c>
      <c r="S22" s="43">
        <f t="shared" si="7"/>
        <v>9666</v>
      </c>
      <c r="T22" s="54"/>
      <c r="U22" s="54"/>
      <c r="V22" s="43" t="e">
        <f t="shared" si="8"/>
        <v>#NUM!</v>
      </c>
      <c r="W22" s="41">
        <f t="shared" si="9"/>
        <v>1939</v>
      </c>
      <c r="X22" s="35">
        <f t="shared" si="10"/>
        <v>5</v>
      </c>
      <c r="Y22" s="36">
        <f t="shared" si="11"/>
        <v>3</v>
      </c>
      <c r="Z22" s="37">
        <f t="shared" si="12"/>
        <v>22</v>
      </c>
      <c r="AA22" s="44">
        <f t="shared" si="13"/>
        <v>1908</v>
      </c>
      <c r="AB22" s="45">
        <f t="shared" si="14"/>
        <v>13</v>
      </c>
      <c r="AC22" s="45">
        <f t="shared" si="15"/>
        <v>12</v>
      </c>
      <c r="AD22" s="45">
        <f t="shared" si="16"/>
        <v>0</v>
      </c>
      <c r="AE22" s="45">
        <f t="shared" si="17"/>
        <v>45</v>
      </c>
      <c r="AF22" s="45">
        <f t="shared" si="18"/>
        <v>15</v>
      </c>
      <c r="AG22" s="41" t="str">
        <f t="shared" si="19"/>
        <v>13-00-15</v>
      </c>
      <c r="AH22" s="54"/>
      <c r="AI22" s="54"/>
      <c r="AJ22" s="43" t="e">
        <f t="shared" si="20"/>
        <v>#NUM!</v>
      </c>
      <c r="AK22" s="54"/>
      <c r="AL22" s="58"/>
      <c r="AM22" s="43" t="e">
        <f t="shared" si="21"/>
        <v>#NUM!</v>
      </c>
      <c r="AN22" s="41" t="str">
        <f t="shared" si="22"/>
        <v>13-00-15</v>
      </c>
      <c r="AO22" s="39" t="str">
        <f t="shared" si="23"/>
        <v>2026-12-31</v>
      </c>
      <c r="AP22" s="57"/>
    </row>
    <row r="23" spans="1:43" ht="24.95" customHeight="1">
      <c r="A23" s="7"/>
      <c r="B23" s="68" t="s">
        <v>258</v>
      </c>
      <c r="C23" s="50" t="s">
        <v>236</v>
      </c>
      <c r="D23" s="50">
        <v>7</v>
      </c>
      <c r="E23" s="50" t="s">
        <v>261</v>
      </c>
      <c r="F23" s="51">
        <v>22619</v>
      </c>
      <c r="G23" s="51">
        <v>30042</v>
      </c>
      <c r="H23" s="51">
        <v>39366</v>
      </c>
      <c r="I23" s="41">
        <f t="shared" si="0"/>
        <v>2850</v>
      </c>
      <c r="J23" s="52"/>
      <c r="K23" s="51"/>
      <c r="L23" s="51"/>
      <c r="M23" s="54" t="e">
        <f t="shared" si="1"/>
        <v>#NUM!</v>
      </c>
      <c r="N23" s="41">
        <f t="shared" si="2"/>
        <v>2304.7999999999997</v>
      </c>
      <c r="O23" s="31">
        <f t="shared" si="3"/>
        <v>6</v>
      </c>
      <c r="P23" s="32">
        <f t="shared" si="4"/>
        <v>3</v>
      </c>
      <c r="Q23" s="33">
        <f t="shared" si="5"/>
        <v>22</v>
      </c>
      <c r="R23" s="41">
        <f t="shared" si="6"/>
        <v>2273</v>
      </c>
      <c r="S23" s="43">
        <f t="shared" si="7"/>
        <v>12174</v>
      </c>
      <c r="T23" s="54"/>
      <c r="U23" s="54"/>
      <c r="V23" s="43" t="e">
        <f t="shared" si="8"/>
        <v>#NUM!</v>
      </c>
      <c r="W23" s="41">
        <f t="shared" si="9"/>
        <v>2441.0000000000005</v>
      </c>
      <c r="X23" s="35">
        <f t="shared" si="10"/>
        <v>6</v>
      </c>
      <c r="Y23" s="36">
        <f t="shared" si="11"/>
        <v>8</v>
      </c>
      <c r="Z23" s="37">
        <f t="shared" si="12"/>
        <v>6</v>
      </c>
      <c r="AA23" s="44">
        <f t="shared" si="13"/>
        <v>2410</v>
      </c>
      <c r="AB23" s="45">
        <f t="shared" si="14"/>
        <v>12</v>
      </c>
      <c r="AC23" s="45">
        <f t="shared" si="15"/>
        <v>11</v>
      </c>
      <c r="AD23" s="45">
        <f t="shared" si="16"/>
        <v>11</v>
      </c>
      <c r="AE23" s="45">
        <f t="shared" si="17"/>
        <v>28</v>
      </c>
      <c r="AF23" s="45">
        <f t="shared" si="18"/>
        <v>28</v>
      </c>
      <c r="AG23" s="41" t="str">
        <f t="shared" si="19"/>
        <v>12-11-28</v>
      </c>
      <c r="AH23" s="54"/>
      <c r="AI23" s="54"/>
      <c r="AJ23" s="43" t="e">
        <f t="shared" si="20"/>
        <v>#NUM!</v>
      </c>
      <c r="AK23" s="54"/>
      <c r="AL23" s="58"/>
      <c r="AM23" s="43" t="e">
        <f t="shared" si="21"/>
        <v>#NUM!</v>
      </c>
      <c r="AN23" s="41">
        <f t="shared" si="22"/>
        <v>41241</v>
      </c>
      <c r="AO23" s="39" t="str">
        <f t="shared" si="23"/>
        <v>2021-12-31</v>
      </c>
      <c r="AP23" s="57"/>
    </row>
    <row r="24" spans="1:43" ht="24.95" customHeight="1">
      <c r="A24" s="7"/>
      <c r="B24" s="68" t="s">
        <v>57</v>
      </c>
      <c r="C24" s="50" t="s">
        <v>236</v>
      </c>
      <c r="D24" s="50">
        <v>7</v>
      </c>
      <c r="E24" s="50" t="s">
        <v>262</v>
      </c>
      <c r="F24" s="51">
        <v>21937</v>
      </c>
      <c r="G24" s="51">
        <v>32185</v>
      </c>
      <c r="H24" s="51">
        <v>38839</v>
      </c>
      <c r="I24" s="41">
        <f t="shared" si="0"/>
        <v>3376</v>
      </c>
      <c r="J24" s="52"/>
      <c r="K24" s="51"/>
      <c r="L24" s="51"/>
      <c r="M24" s="54" t="e">
        <f t="shared" si="1"/>
        <v>#NUM!</v>
      </c>
      <c r="N24" s="41">
        <f t="shared" si="2"/>
        <v>2726.4</v>
      </c>
      <c r="O24" s="31">
        <f t="shared" si="3"/>
        <v>7</v>
      </c>
      <c r="P24" s="32">
        <f t="shared" si="4"/>
        <v>5</v>
      </c>
      <c r="Q24" s="33">
        <f t="shared" si="5"/>
        <v>18</v>
      </c>
      <c r="R24" s="41">
        <f t="shared" si="6"/>
        <v>2695</v>
      </c>
      <c r="S24" s="43">
        <f t="shared" si="7"/>
        <v>10032</v>
      </c>
      <c r="T24" s="54"/>
      <c r="U24" s="54"/>
      <c r="V24" s="43" t="e">
        <f t="shared" si="8"/>
        <v>#NUM!</v>
      </c>
      <c r="W24" s="41">
        <f t="shared" si="9"/>
        <v>2012.4</v>
      </c>
      <c r="X24" s="35">
        <f t="shared" si="10"/>
        <v>5</v>
      </c>
      <c r="Y24" s="36">
        <f t="shared" si="11"/>
        <v>6</v>
      </c>
      <c r="Z24" s="37">
        <f t="shared" si="12"/>
        <v>4</v>
      </c>
      <c r="AA24" s="44">
        <f t="shared" si="13"/>
        <v>1982</v>
      </c>
      <c r="AB24" s="45">
        <f t="shared" si="14"/>
        <v>12</v>
      </c>
      <c r="AC24" s="45">
        <f t="shared" si="15"/>
        <v>11</v>
      </c>
      <c r="AD24" s="45">
        <f t="shared" si="16"/>
        <v>11</v>
      </c>
      <c r="AE24" s="45">
        <f t="shared" si="17"/>
        <v>22</v>
      </c>
      <c r="AF24" s="45">
        <f t="shared" si="18"/>
        <v>22</v>
      </c>
      <c r="AG24" s="41" t="str">
        <f t="shared" si="19"/>
        <v>12-11-22</v>
      </c>
      <c r="AH24" s="54"/>
      <c r="AI24" s="54"/>
      <c r="AJ24" s="43" t="e">
        <f t="shared" si="20"/>
        <v>#NUM!</v>
      </c>
      <c r="AK24" s="54"/>
      <c r="AL24" s="58"/>
      <c r="AM24" s="43" t="e">
        <f t="shared" si="21"/>
        <v>#NUM!</v>
      </c>
      <c r="AN24" s="41">
        <f t="shared" si="22"/>
        <v>41235</v>
      </c>
      <c r="AO24" s="39" t="str">
        <f t="shared" si="23"/>
        <v>2020-06-30</v>
      </c>
      <c r="AP24" s="57"/>
    </row>
    <row r="25" spans="1:43" ht="24.95" customHeight="1">
      <c r="A25" s="7"/>
      <c r="B25" s="68" t="s">
        <v>258</v>
      </c>
      <c r="C25" s="50" t="s">
        <v>236</v>
      </c>
      <c r="D25" s="50">
        <v>7</v>
      </c>
      <c r="E25" s="50" t="s">
        <v>263</v>
      </c>
      <c r="F25" s="51">
        <v>22834</v>
      </c>
      <c r="G25" s="51">
        <v>30972</v>
      </c>
      <c r="H25" s="51">
        <v>39417</v>
      </c>
      <c r="I25" s="41">
        <f t="shared" si="0"/>
        <v>2799</v>
      </c>
      <c r="J25" s="202" t="s">
        <v>264</v>
      </c>
      <c r="K25" s="51"/>
      <c r="L25" s="51"/>
      <c r="M25" s="54" t="e">
        <f t="shared" si="1"/>
        <v>#NUM!</v>
      </c>
      <c r="N25" s="41">
        <f t="shared" si="2"/>
        <v>2264</v>
      </c>
      <c r="O25" s="31">
        <f t="shared" si="3"/>
        <v>6</v>
      </c>
      <c r="P25" s="32">
        <f t="shared" si="4"/>
        <v>2</v>
      </c>
      <c r="Q25" s="33">
        <f t="shared" si="5"/>
        <v>13</v>
      </c>
      <c r="R25" s="41">
        <f t="shared" si="6"/>
        <v>2236</v>
      </c>
      <c r="S25" s="43">
        <f t="shared" si="7"/>
        <v>11245</v>
      </c>
      <c r="T25" s="54"/>
      <c r="U25" s="54"/>
      <c r="V25" s="43" t="e">
        <f t="shared" si="8"/>
        <v>#NUM!</v>
      </c>
      <c r="W25" s="41">
        <f t="shared" si="9"/>
        <v>2255.0000000000005</v>
      </c>
      <c r="X25" s="35">
        <f t="shared" si="10"/>
        <v>6</v>
      </c>
      <c r="Y25" s="36">
        <f t="shared" si="11"/>
        <v>2</v>
      </c>
      <c r="Z25" s="37">
        <f t="shared" si="12"/>
        <v>4</v>
      </c>
      <c r="AA25" s="44">
        <f t="shared" si="13"/>
        <v>2227</v>
      </c>
      <c r="AB25" s="45">
        <f t="shared" si="14"/>
        <v>12</v>
      </c>
      <c r="AC25" s="45">
        <f t="shared" si="15"/>
        <v>4</v>
      </c>
      <c r="AD25" s="45">
        <f t="shared" si="16"/>
        <v>4</v>
      </c>
      <c r="AE25" s="45">
        <f t="shared" si="17"/>
        <v>17</v>
      </c>
      <c r="AF25" s="45">
        <f t="shared" si="18"/>
        <v>17</v>
      </c>
      <c r="AG25" s="41" t="str">
        <f t="shared" si="19"/>
        <v>12-04-17</v>
      </c>
      <c r="AH25" s="54">
        <v>41091</v>
      </c>
      <c r="AI25" s="54">
        <v>41274</v>
      </c>
      <c r="AJ25" s="43">
        <f t="shared" si="20"/>
        <v>151</v>
      </c>
      <c r="AK25" s="54"/>
      <c r="AL25" s="58"/>
      <c r="AM25" s="43" t="e">
        <f t="shared" si="21"/>
        <v>#NUM!</v>
      </c>
      <c r="AN25" s="41">
        <f t="shared" si="22"/>
        <v>41199</v>
      </c>
      <c r="AO25" s="39" t="str">
        <f t="shared" si="23"/>
        <v>2022-12-31</v>
      </c>
      <c r="AP25" s="57"/>
    </row>
    <row r="26" spans="1:43" ht="24.95" customHeight="1">
      <c r="A26" s="7"/>
      <c r="B26" s="68" t="s">
        <v>265</v>
      </c>
      <c r="C26" s="50" t="s">
        <v>236</v>
      </c>
      <c r="D26" s="50">
        <v>7</v>
      </c>
      <c r="E26" s="50" t="s">
        <v>266</v>
      </c>
      <c r="F26" s="51">
        <v>24228</v>
      </c>
      <c r="G26" s="51">
        <v>32338</v>
      </c>
      <c r="H26" s="51">
        <v>38898</v>
      </c>
      <c r="I26" s="41">
        <f t="shared" si="0"/>
        <v>3320</v>
      </c>
      <c r="J26" s="52"/>
      <c r="K26" s="51"/>
      <c r="L26" s="51"/>
      <c r="M26" s="54" t="e">
        <f t="shared" si="1"/>
        <v>#NUM!</v>
      </c>
      <c r="N26" s="41">
        <f t="shared" si="2"/>
        <v>2679.2</v>
      </c>
      <c r="O26" s="31">
        <f t="shared" si="3"/>
        <v>7</v>
      </c>
      <c r="P26" s="32">
        <f t="shared" si="4"/>
        <v>4</v>
      </c>
      <c r="Q26" s="33">
        <f t="shared" si="5"/>
        <v>2</v>
      </c>
      <c r="R26" s="41">
        <f t="shared" si="6"/>
        <v>2649</v>
      </c>
      <c r="S26" s="43">
        <f t="shared" si="7"/>
        <v>9879</v>
      </c>
      <c r="T26" s="54"/>
      <c r="U26" s="54"/>
      <c r="V26" s="43" t="e">
        <f t="shared" si="8"/>
        <v>#NUM!</v>
      </c>
      <c r="W26" s="41">
        <f t="shared" si="9"/>
        <v>1981.8</v>
      </c>
      <c r="X26" s="35">
        <f t="shared" si="10"/>
        <v>5</v>
      </c>
      <c r="Y26" s="36">
        <f t="shared" si="11"/>
        <v>5</v>
      </c>
      <c r="Z26" s="37">
        <f t="shared" si="12"/>
        <v>3</v>
      </c>
      <c r="AA26" s="44">
        <f t="shared" si="13"/>
        <v>1950</v>
      </c>
      <c r="AB26" s="45">
        <f t="shared" si="14"/>
        <v>12</v>
      </c>
      <c r="AC26" s="45">
        <f t="shared" si="15"/>
        <v>9</v>
      </c>
      <c r="AD26" s="45">
        <f t="shared" si="16"/>
        <v>9</v>
      </c>
      <c r="AE26" s="45">
        <f t="shared" si="17"/>
        <v>5</v>
      </c>
      <c r="AF26" s="45">
        <f t="shared" si="18"/>
        <v>5</v>
      </c>
      <c r="AG26" s="41" t="str">
        <f t="shared" si="19"/>
        <v>12-09-05</v>
      </c>
      <c r="AH26" s="54"/>
      <c r="AI26" s="54"/>
      <c r="AJ26" s="43" t="e">
        <f t="shared" si="20"/>
        <v>#NUM!</v>
      </c>
      <c r="AK26" s="54"/>
      <c r="AL26" s="58"/>
      <c r="AM26" s="43" t="e">
        <f t="shared" si="21"/>
        <v>#NUM!</v>
      </c>
      <c r="AN26" s="41">
        <f>IF(ISERROR(AG26+(AI26-AH26)-(AL26-AK26)),AG26,(AG26+(AI26-AH26)-(AL26-AK26)))</f>
        <v>41157</v>
      </c>
      <c r="AO26" s="39" t="str">
        <f t="shared" si="23"/>
        <v>2026-06-30</v>
      </c>
      <c r="AP26" s="57"/>
    </row>
    <row r="27" spans="1:43" ht="24.95" customHeight="1">
      <c r="A27" s="7"/>
      <c r="B27" s="68" t="s">
        <v>58</v>
      </c>
      <c r="C27" s="50" t="s">
        <v>236</v>
      </c>
      <c r="D27" s="50">
        <v>7</v>
      </c>
      <c r="E27" s="50" t="s">
        <v>267</v>
      </c>
      <c r="F27" s="51">
        <v>24539</v>
      </c>
      <c r="G27" s="51">
        <v>31650</v>
      </c>
      <c r="H27" s="51">
        <v>39098</v>
      </c>
      <c r="I27" s="41">
        <f t="shared" si="0"/>
        <v>3119</v>
      </c>
      <c r="J27" s="52"/>
      <c r="K27" s="51"/>
      <c r="L27" s="51"/>
      <c r="M27" s="54" t="e">
        <f t="shared" si="1"/>
        <v>#NUM!</v>
      </c>
      <c r="N27" s="41">
        <f t="shared" si="2"/>
        <v>2519.1999999999998</v>
      </c>
      <c r="O27" s="31">
        <f t="shared" si="3"/>
        <v>6</v>
      </c>
      <c r="P27" s="32">
        <f t="shared" si="4"/>
        <v>10</v>
      </c>
      <c r="Q27" s="33">
        <f t="shared" si="5"/>
        <v>23</v>
      </c>
      <c r="R27" s="41">
        <f t="shared" si="6"/>
        <v>2488</v>
      </c>
      <c r="S27" s="43">
        <f t="shared" si="7"/>
        <v>10567</v>
      </c>
      <c r="T27" s="54"/>
      <c r="U27" s="54"/>
      <c r="V27" s="43" t="e">
        <f t="shared" si="8"/>
        <v>#NUM!</v>
      </c>
      <c r="W27" s="41">
        <f t="shared" si="9"/>
        <v>2119.4</v>
      </c>
      <c r="X27" s="35">
        <f t="shared" si="10"/>
        <v>5</v>
      </c>
      <c r="Y27" s="36">
        <f t="shared" si="11"/>
        <v>9</v>
      </c>
      <c r="Z27" s="37">
        <f t="shared" si="12"/>
        <v>19</v>
      </c>
      <c r="AA27" s="44">
        <f t="shared" si="13"/>
        <v>2089</v>
      </c>
      <c r="AB27" s="45">
        <f t="shared" si="14"/>
        <v>12</v>
      </c>
      <c r="AC27" s="45">
        <f t="shared" si="15"/>
        <v>20</v>
      </c>
      <c r="AD27" s="45">
        <f t="shared" si="16"/>
        <v>8</v>
      </c>
      <c r="AE27" s="45">
        <f t="shared" si="17"/>
        <v>42</v>
      </c>
      <c r="AF27" s="45">
        <f t="shared" si="18"/>
        <v>12</v>
      </c>
      <c r="AG27" s="41" t="str">
        <f t="shared" si="19"/>
        <v>12-08-12</v>
      </c>
      <c r="AH27" s="54"/>
      <c r="AI27" s="54"/>
      <c r="AJ27" s="43" t="e">
        <f t="shared" si="20"/>
        <v>#NUM!</v>
      </c>
      <c r="AK27" s="54"/>
      <c r="AL27" s="58"/>
      <c r="AM27" s="43" t="e">
        <f t="shared" si="21"/>
        <v>#NUM!</v>
      </c>
      <c r="AN27" s="41">
        <f>IF(ISERROR(AG27+(AI27-AH27)-(AL27-AK27)),AG27,(AG27+(AI27-AH27)-(AL27-AK27)))</f>
        <v>41133</v>
      </c>
      <c r="AO27" s="39" t="str">
        <f t="shared" si="23"/>
        <v>2027-06-30</v>
      </c>
      <c r="AP27" s="57"/>
    </row>
    <row r="28" spans="1:43" ht="24.95" customHeight="1">
      <c r="A28" s="7"/>
      <c r="B28" s="68" t="s">
        <v>38</v>
      </c>
      <c r="C28" s="50" t="s">
        <v>236</v>
      </c>
      <c r="D28" s="50">
        <v>7</v>
      </c>
      <c r="E28" s="50" t="s">
        <v>268</v>
      </c>
      <c r="F28" s="51">
        <v>21616</v>
      </c>
      <c r="G28" s="51">
        <v>31770</v>
      </c>
      <c r="H28" s="51">
        <v>39083</v>
      </c>
      <c r="I28" s="41">
        <f t="shared" si="0"/>
        <v>3134</v>
      </c>
      <c r="J28" s="52"/>
      <c r="K28" s="51"/>
      <c r="L28" s="51"/>
      <c r="M28" s="54" t="e">
        <f t="shared" si="1"/>
        <v>#NUM!</v>
      </c>
      <c r="N28" s="41">
        <f t="shared" si="2"/>
        <v>2531.1999999999998</v>
      </c>
      <c r="O28" s="31">
        <f t="shared" si="3"/>
        <v>6</v>
      </c>
      <c r="P28" s="32">
        <f t="shared" si="4"/>
        <v>11</v>
      </c>
      <c r="Q28" s="33">
        <f t="shared" si="5"/>
        <v>5</v>
      </c>
      <c r="R28" s="41">
        <f t="shared" si="6"/>
        <v>2501</v>
      </c>
      <c r="S28" s="43">
        <f t="shared" si="7"/>
        <v>10447</v>
      </c>
      <c r="T28" s="54"/>
      <c r="U28" s="54"/>
      <c r="V28" s="43" t="e">
        <f t="shared" si="8"/>
        <v>#NUM!</v>
      </c>
      <c r="W28" s="41">
        <f t="shared" si="9"/>
        <v>2095.4</v>
      </c>
      <c r="X28" s="35">
        <f t="shared" si="10"/>
        <v>5</v>
      </c>
      <c r="Y28" s="36">
        <f t="shared" si="11"/>
        <v>8</v>
      </c>
      <c r="Z28" s="37">
        <f t="shared" si="12"/>
        <v>25</v>
      </c>
      <c r="AA28" s="44">
        <f t="shared" si="13"/>
        <v>2064</v>
      </c>
      <c r="AB28" s="45">
        <f t="shared" si="14"/>
        <v>12</v>
      </c>
      <c r="AC28" s="45">
        <f t="shared" si="15"/>
        <v>20</v>
      </c>
      <c r="AD28" s="45">
        <f t="shared" si="16"/>
        <v>8</v>
      </c>
      <c r="AE28" s="45">
        <f t="shared" si="17"/>
        <v>30</v>
      </c>
      <c r="AF28" s="45">
        <f t="shared" si="18"/>
        <v>0</v>
      </c>
      <c r="AG28" s="41" t="str">
        <f t="shared" si="19"/>
        <v>12-08-00</v>
      </c>
      <c r="AH28" s="54"/>
      <c r="AI28" s="54"/>
      <c r="AJ28" s="43" t="e">
        <f t="shared" si="20"/>
        <v>#NUM!</v>
      </c>
      <c r="AK28" s="54"/>
      <c r="AL28" s="58"/>
      <c r="AM28" s="43" t="e">
        <f t="shared" si="21"/>
        <v>#NUM!</v>
      </c>
      <c r="AN28" s="41" t="str">
        <f>IF(ISERROR(AG28+(AI28-AH28)-(AL28-AK28)),AG28,(AG28+(AI28-AH28)-(AL28-AK28)))</f>
        <v>12-08-00</v>
      </c>
      <c r="AO28" s="39" t="str">
        <f t="shared" si="23"/>
        <v>2019-06-30</v>
      </c>
      <c r="AP28" s="57"/>
    </row>
    <row r="29" spans="1:43" ht="24.95" customHeight="1">
      <c r="A29" s="7"/>
      <c r="B29" s="68" t="s">
        <v>258</v>
      </c>
      <c r="C29" s="50" t="s">
        <v>236</v>
      </c>
      <c r="D29" s="50">
        <v>7</v>
      </c>
      <c r="E29" s="50" t="s">
        <v>269</v>
      </c>
      <c r="F29" s="51">
        <v>22385</v>
      </c>
      <c r="G29" s="51">
        <v>31001</v>
      </c>
      <c r="H29" s="51">
        <v>39282</v>
      </c>
      <c r="I29" s="41">
        <f>DATE(DATEDIF(H29,$AO$1,"y"),DATEDIF(H29,$AO$1,"ym"),DATEDIF(H29,$AO$1,"md"))</f>
        <v>2934</v>
      </c>
      <c r="J29" s="52"/>
      <c r="K29" s="51"/>
      <c r="L29" s="51"/>
      <c r="M29" s="54" t="e">
        <f>DATE(DATEDIF(K29,L29,"y"),DATEDIF(K29,L29,"ym"),DATEDIF(K29,L29,"md"))</f>
        <v>#NUM!</v>
      </c>
      <c r="N29" s="41">
        <f>(($AO$1-H29+1)*0.8)-(L29-K29+1)*0.8</f>
        <v>2372</v>
      </c>
      <c r="O29" s="31">
        <f>YEAR(N29)+INT((MONTH(N29)-1+INT(DAY(N29)/IF(DAY(N29)=30,30,IF(DAY(N29)=31,31,30))))/12)-1900</f>
        <v>6</v>
      </c>
      <c r="P29" s="32">
        <f>MOD((MONTH(N29)-1)+INT(DAY(N29)/IF(DAY(N29)=30,30,IF(DAY(N29)=31,31,30))),12)</f>
        <v>5</v>
      </c>
      <c r="Q29" s="33">
        <f>MOD(DAY(N29),IF(DAY(N29)=30,30,IF(DAY(N29)=31,30,30)))</f>
        <v>29</v>
      </c>
      <c r="R29" s="41">
        <f>DATE(O29,P29,Q29)</f>
        <v>2341</v>
      </c>
      <c r="S29" s="43">
        <f>DATE(DATEDIF(G29,$AO$1,"y"),DATEDIF(G29,$AO$1,"ym"),DATEDIF(G29,$AO$1,"md"))</f>
        <v>11217</v>
      </c>
      <c r="T29" s="54"/>
      <c r="U29" s="54"/>
      <c r="V29" s="43" t="e">
        <f>DATE(DATEDIF(T29,U29,"y"),DATEDIF(T29,U29,"ym"),DATEDIF(T29,U29,"md"))</f>
        <v>#NUM!</v>
      </c>
      <c r="W29" s="41">
        <f>(($AO$1-G29+1)*0.2)-((U29-T29+1)*0.2)</f>
        <v>2249.2000000000003</v>
      </c>
      <c r="X29" s="35">
        <f>YEAR(W29)+INT((MONTH(W29)-1+INT(DAY(W29)/IF(DAY(W29)=30,30,IF(DAY(W29)=31,31,30))))/12)-1900</f>
        <v>6</v>
      </c>
      <c r="Y29" s="36">
        <f>MOD((MONTH(W29)-1)+INT(DAY(W29)/IF(DAY(W29)=30,30,IF(DAY(W29)=31,31,30))),12)</f>
        <v>1</v>
      </c>
      <c r="Z29" s="37">
        <f>MOD(DAY(W29),IF(DAY(W29)=30,30,IF(DAY(W29)=31,30,30)))</f>
        <v>26</v>
      </c>
      <c r="AA29" s="44">
        <f>DATE(X29,Y29,Z29)</f>
        <v>2218</v>
      </c>
      <c r="AB29" s="45">
        <f>VALUE(IF(AC29&gt;=12,(X29+O29+1),(O29+X29)))</f>
        <v>12</v>
      </c>
      <c r="AC29" s="45">
        <f>IF(AE29&gt;=60,(Y29+P29+2),IF(AE29&gt;=30,(Y29+P29+1),(Y29+P29)))</f>
        <v>7</v>
      </c>
      <c r="AD29" s="45">
        <f>VALUE(IF(AC29&gt;=12,(AC29-12),AC29))</f>
        <v>7</v>
      </c>
      <c r="AE29" s="45">
        <f>Z29+Q29</f>
        <v>55</v>
      </c>
      <c r="AF29" s="45">
        <f>IF(AE29&gt;=30,MOD(AE29,30),AE29)</f>
        <v>25</v>
      </c>
      <c r="AG29" s="41" t="str">
        <f>CONCATENATE(IF(AB29&gt;=10,AB29,"0"&amp;AB29),IF(AD29&gt;=10,"-"&amp;AD29,"-"&amp;"0"&amp;AD29),IF(AF29&gt;=10,"-"&amp;AF29,"-0"&amp;AF29))</f>
        <v>12-07-25</v>
      </c>
      <c r="AH29" s="54"/>
      <c r="AI29" s="54"/>
      <c r="AJ29" s="43" t="e">
        <f>DATE(DATEDIF(AH29,AI29,"y"),DATEDIF(AH29,AI29,"ym"),DATEDIF(AH29,AI29,"md"))</f>
        <v>#NUM!</v>
      </c>
      <c r="AK29" s="54"/>
      <c r="AL29" s="58"/>
      <c r="AM29" s="43" t="e">
        <f>DATE(DATEDIF(AK29,AL29,"y"),DATEDIF(AK29,AL29,"ym"),DATEDIF(AK29,AL29,"md"))</f>
        <v>#NUM!</v>
      </c>
      <c r="AN29" s="41">
        <f>IF(ISERROR(AG29+(AI29-AH29)-(AL29-AK29)),AG29,(AG29+(AI29-AH29)-(AL29-AK29)))</f>
        <v>41115</v>
      </c>
      <c r="AO29" s="39" t="str">
        <f>CONCATENATE(TEXT(YEAR(F29)+60,"####"),"-",IF(MONTH(F29)&lt;=6,"06-30","12-31"))</f>
        <v>2021-06-30</v>
      </c>
      <c r="AP29" s="57"/>
    </row>
    <row r="30" spans="1:43" ht="24.95" customHeight="1">
      <c r="A30" s="7"/>
      <c r="B30" s="68" t="s">
        <v>51</v>
      </c>
      <c r="C30" s="50" t="s">
        <v>236</v>
      </c>
      <c r="D30" s="50">
        <v>7</v>
      </c>
      <c r="E30" s="50" t="s">
        <v>270</v>
      </c>
      <c r="F30" s="51">
        <v>23539</v>
      </c>
      <c r="G30" s="51">
        <v>33248</v>
      </c>
      <c r="H30" s="51">
        <v>38721</v>
      </c>
      <c r="I30" s="41">
        <f>DATE(DATEDIF(H30,$AO$1,"y"),DATEDIF(H30,$AO$1,"ym"),DATEDIF(H30,$AO$1,"md"))</f>
        <v>3496</v>
      </c>
      <c r="J30" s="52"/>
      <c r="K30" s="51"/>
      <c r="L30" s="51"/>
      <c r="M30" s="54" t="e">
        <f>DATE(DATEDIF(K30,L30,"y"),DATEDIF(K30,L30,"ym"),DATEDIF(K30,L30,"md"))</f>
        <v>#NUM!</v>
      </c>
      <c r="N30" s="41">
        <f>(($AO$1-H30+1)*0.8)-(L30-K30+1)*0.8</f>
        <v>2820.8</v>
      </c>
      <c r="O30" s="31">
        <f>YEAR(N30)+INT((MONTH(N30)-1+INT(DAY(N30)/IF(DAY(N30)=30,30,IF(DAY(N30)=31,31,30))))/12)-1900</f>
        <v>7</v>
      </c>
      <c r="P30" s="32">
        <f>MOD((MONTH(N30)-1)+INT(DAY(N30)/IF(DAY(N30)=30,30,IF(DAY(N30)=31,31,30))),12)</f>
        <v>8</v>
      </c>
      <c r="Q30" s="33">
        <f>MOD(DAY(N30),IF(DAY(N30)=30,30,IF(DAY(N30)=31,30,30)))</f>
        <v>20</v>
      </c>
      <c r="R30" s="41">
        <f>DATE(O30,P30,Q30)</f>
        <v>2789</v>
      </c>
      <c r="S30" s="43">
        <f>DATE(DATEDIF(G30,$AO$1,"y"),DATEDIF(G30,$AO$1,"ym"),DATEDIF(G30,$AO$1,"md"))</f>
        <v>8969</v>
      </c>
      <c r="T30" s="54"/>
      <c r="U30" s="54"/>
      <c r="V30" s="43" t="e">
        <f>DATE(DATEDIF(T30,U30,"y"),DATEDIF(T30,U30,"ym"),DATEDIF(T30,U30,"md"))</f>
        <v>#NUM!</v>
      </c>
      <c r="W30" s="41">
        <f>(($AO$1-G30+1)*0.2)-((U30-T30+1)*0.2)</f>
        <v>1799.8</v>
      </c>
      <c r="X30" s="35">
        <f>YEAR(W30)+INT((MONTH(W30)-1+INT(DAY(W30)/IF(DAY(W30)=30,30,IF(DAY(W30)=31,31,30))))/12)-1900</f>
        <v>4</v>
      </c>
      <c r="Y30" s="36">
        <f>MOD((MONTH(W30)-1)+INT(DAY(W30)/IF(DAY(W30)=30,30,IF(DAY(W30)=31,31,30))),12)</f>
        <v>11</v>
      </c>
      <c r="Z30" s="37">
        <f>MOD(DAY(W30),IF(DAY(W30)=30,30,IF(DAY(W30)=31,30,30)))</f>
        <v>3</v>
      </c>
      <c r="AA30" s="44">
        <f>DATE(X30,Y30,Z30)</f>
        <v>1769</v>
      </c>
      <c r="AB30" s="45">
        <f>VALUE(IF(AC30&gt;=12,(X30+O30+1),(O30+X30)))</f>
        <v>12</v>
      </c>
      <c r="AC30" s="45">
        <f>IF(AE30&gt;=60,(Y30+P30+2),IF(AE30&gt;=30,(Y30+P30+1),(Y30+P30)))</f>
        <v>19</v>
      </c>
      <c r="AD30" s="45">
        <f>VALUE(IF(AC30&gt;=12,(AC30-12),AC30))</f>
        <v>7</v>
      </c>
      <c r="AE30" s="45">
        <f>Z30+Q30</f>
        <v>23</v>
      </c>
      <c r="AF30" s="45">
        <f>IF(AE30&gt;=30,MOD(AE30,30),AE30)</f>
        <v>23</v>
      </c>
      <c r="AG30" s="41" t="str">
        <f>CONCATENATE(IF(AB30&gt;=10,AB30,"0"&amp;AB30),IF(AD30&gt;=10,"-"&amp;AD30,"-"&amp;"0"&amp;AD30),IF(AF30&gt;=10,"-"&amp;AF30,"-0"&amp;AF30))</f>
        <v>12-07-23</v>
      </c>
      <c r="AH30" s="54"/>
      <c r="AI30" s="54"/>
      <c r="AJ30" s="43" t="e">
        <f>DATE(DATEDIF(AH30,AI30,"y"),DATEDIF(AH30,AI30,"ym"),DATEDIF(AH30,AI30,"md"))</f>
        <v>#NUM!</v>
      </c>
      <c r="AK30" s="54"/>
      <c r="AL30" s="58"/>
      <c r="AM30" s="43" t="e">
        <f>DATE(DATEDIF(AK30,AL30,"y"),DATEDIF(AK30,AL30,"ym"),DATEDIF(AK30,AL30,"md"))</f>
        <v>#NUM!</v>
      </c>
      <c r="AN30" s="41">
        <f>IF(ISERROR(AG30+(AI30-AH30)-(AL30-AK30)),AG30,(AG30+(AI30-AH30)-(AL30-AK30)))</f>
        <v>41113</v>
      </c>
      <c r="AO30" s="39" t="str">
        <f>CONCATENATE(TEXT(YEAR(F30)+60,"####"),"-",IF(MONTH(F30)&lt;=6,"06-30","12-31"))</f>
        <v>2024-06-30</v>
      </c>
      <c r="AP30" s="57"/>
    </row>
    <row r="31" spans="1:43" ht="30" customHeight="1">
      <c r="B31" s="68" t="s">
        <v>45</v>
      </c>
      <c r="C31" s="50" t="s">
        <v>236</v>
      </c>
      <c r="D31" s="50">
        <v>7</v>
      </c>
      <c r="E31" s="50" t="s">
        <v>271</v>
      </c>
      <c r="F31" s="51">
        <v>21377</v>
      </c>
      <c r="G31" s="51">
        <v>31449</v>
      </c>
      <c r="H31" s="51">
        <v>39173</v>
      </c>
      <c r="I31" s="41">
        <f t="shared" si="0"/>
        <v>3043</v>
      </c>
      <c r="J31" s="52"/>
      <c r="K31" s="51"/>
      <c r="L31" s="51"/>
      <c r="M31" s="54" t="e">
        <f t="shared" si="1"/>
        <v>#NUM!</v>
      </c>
      <c r="N31" s="41">
        <f t="shared" si="2"/>
        <v>2459.1999999999998</v>
      </c>
      <c r="O31" s="31">
        <f t="shared" si="3"/>
        <v>6</v>
      </c>
      <c r="P31" s="32">
        <f t="shared" si="4"/>
        <v>8</v>
      </c>
      <c r="Q31" s="33">
        <f t="shared" si="5"/>
        <v>24</v>
      </c>
      <c r="R31" s="41">
        <f t="shared" si="6"/>
        <v>2428</v>
      </c>
      <c r="S31" s="43">
        <f t="shared" si="7"/>
        <v>10769</v>
      </c>
      <c r="T31" s="54"/>
      <c r="U31" s="54"/>
      <c r="V31" s="43" t="e">
        <f t="shared" si="8"/>
        <v>#NUM!</v>
      </c>
      <c r="W31" s="41">
        <f t="shared" si="9"/>
        <v>2159.6000000000004</v>
      </c>
      <c r="X31" s="35">
        <f t="shared" si="10"/>
        <v>5</v>
      </c>
      <c r="Y31" s="36">
        <f t="shared" si="11"/>
        <v>10</v>
      </c>
      <c r="Z31" s="37">
        <f t="shared" si="12"/>
        <v>28</v>
      </c>
      <c r="AA31" s="44">
        <f t="shared" si="13"/>
        <v>2128</v>
      </c>
      <c r="AB31" s="45">
        <f t="shared" si="14"/>
        <v>12</v>
      </c>
      <c r="AC31" s="45">
        <f t="shared" si="15"/>
        <v>19</v>
      </c>
      <c r="AD31" s="45">
        <f t="shared" si="16"/>
        <v>7</v>
      </c>
      <c r="AE31" s="45">
        <f t="shared" si="17"/>
        <v>52</v>
      </c>
      <c r="AF31" s="45">
        <f t="shared" si="18"/>
        <v>22</v>
      </c>
      <c r="AG31" s="41" t="str">
        <f t="shared" si="19"/>
        <v>12-07-22</v>
      </c>
      <c r="AH31" s="54"/>
      <c r="AI31" s="54"/>
      <c r="AJ31" s="43" t="e">
        <f t="shared" si="20"/>
        <v>#NUM!</v>
      </c>
      <c r="AK31" s="54"/>
      <c r="AL31" s="58"/>
      <c r="AM31" s="43" t="e">
        <f t="shared" ref="AM31:AM35" si="24">DATE(DATEDIF(AK31,AL31,"y"),DATEDIF(AK31,AL31,"ym"),DATEDIF(AK31,AL31,"md"))</f>
        <v>#NUM!</v>
      </c>
      <c r="AN31" s="41">
        <f t="shared" ref="AN31:AN35" si="25">IF(ISERROR(AG31+(AI31-AH31)-(AL31-AK31)),AG31,(AG31+(AI31-AH31)-(AL31-AK31)))</f>
        <v>41112</v>
      </c>
      <c r="AO31" s="39" t="str">
        <f t="shared" si="23"/>
        <v>2018-12-31</v>
      </c>
      <c r="AP31" s="57"/>
    </row>
    <row r="32" spans="1:43" ht="30" customHeight="1">
      <c r="B32" s="68" t="s">
        <v>258</v>
      </c>
      <c r="C32" s="50" t="s">
        <v>236</v>
      </c>
      <c r="D32" s="50">
        <v>7</v>
      </c>
      <c r="E32" s="50" t="s">
        <v>272</v>
      </c>
      <c r="F32" s="51">
        <v>22996</v>
      </c>
      <c r="G32" s="51">
        <v>29965</v>
      </c>
      <c r="H32" s="51">
        <v>39125</v>
      </c>
      <c r="I32" s="41">
        <f t="shared" si="0"/>
        <v>3093</v>
      </c>
      <c r="J32" s="65" t="s">
        <v>273</v>
      </c>
      <c r="K32" s="54">
        <v>40234</v>
      </c>
      <c r="L32" s="54">
        <v>40598</v>
      </c>
      <c r="M32" s="54">
        <f>DATE(DATEDIF(K32,L32,"y"),DATEDIF(K32,L32,"ym"),DATEDIF(K32,L32,"md"))</f>
        <v>332</v>
      </c>
      <c r="N32" s="41">
        <f t="shared" si="2"/>
        <v>2206.4</v>
      </c>
      <c r="O32" s="31">
        <f t="shared" si="3"/>
        <v>6</v>
      </c>
      <c r="P32" s="32">
        <f t="shared" si="4"/>
        <v>0</v>
      </c>
      <c r="Q32" s="33">
        <f t="shared" si="5"/>
        <v>14</v>
      </c>
      <c r="R32" s="41">
        <f t="shared" si="6"/>
        <v>2175</v>
      </c>
      <c r="S32" s="43">
        <f t="shared" si="7"/>
        <v>12252</v>
      </c>
      <c r="T32" s="54">
        <v>40234</v>
      </c>
      <c r="U32" s="54">
        <v>40598</v>
      </c>
      <c r="V32" s="43">
        <f t="shared" si="8"/>
        <v>332</v>
      </c>
      <c r="W32" s="41">
        <f t="shared" si="9"/>
        <v>2383.6000000000004</v>
      </c>
      <c r="X32" s="35">
        <f t="shared" si="10"/>
        <v>6</v>
      </c>
      <c r="Y32" s="36">
        <f t="shared" si="11"/>
        <v>6</v>
      </c>
      <c r="Z32" s="37">
        <f t="shared" si="12"/>
        <v>10</v>
      </c>
      <c r="AA32" s="44">
        <f t="shared" si="13"/>
        <v>2353</v>
      </c>
      <c r="AB32" s="45">
        <f t="shared" si="14"/>
        <v>12</v>
      </c>
      <c r="AC32" s="45">
        <f t="shared" si="15"/>
        <v>6</v>
      </c>
      <c r="AD32" s="45">
        <f t="shared" si="16"/>
        <v>6</v>
      </c>
      <c r="AE32" s="45">
        <f t="shared" si="17"/>
        <v>24</v>
      </c>
      <c r="AF32" s="45">
        <f t="shared" si="18"/>
        <v>24</v>
      </c>
      <c r="AG32" s="41" t="str">
        <f t="shared" si="19"/>
        <v>12-06-24</v>
      </c>
      <c r="AH32" s="54"/>
      <c r="AI32" s="54"/>
      <c r="AJ32" s="43" t="e">
        <f t="shared" si="20"/>
        <v>#NUM!</v>
      </c>
      <c r="AK32" s="54"/>
      <c r="AL32" s="58"/>
      <c r="AM32" s="43" t="e">
        <f t="shared" si="24"/>
        <v>#NUM!</v>
      </c>
      <c r="AN32" s="41">
        <f t="shared" si="25"/>
        <v>41084</v>
      </c>
      <c r="AO32" s="39" t="str">
        <f t="shared" si="23"/>
        <v>2022-12-31</v>
      </c>
      <c r="AP32" s="57"/>
    </row>
    <row r="33" spans="2:42" ht="30" customHeight="1">
      <c r="B33" s="68" t="s">
        <v>274</v>
      </c>
      <c r="C33" s="50" t="s">
        <v>236</v>
      </c>
      <c r="D33" s="50">
        <v>7</v>
      </c>
      <c r="E33" s="50" t="s">
        <v>275</v>
      </c>
      <c r="F33" s="51">
        <v>21880</v>
      </c>
      <c r="G33" s="51">
        <v>31208</v>
      </c>
      <c r="H33" s="51">
        <v>39279</v>
      </c>
      <c r="I33" s="41">
        <f t="shared" si="0"/>
        <v>2937</v>
      </c>
      <c r="J33" s="52"/>
      <c r="K33" s="51"/>
      <c r="L33" s="51"/>
      <c r="M33" s="54" t="e">
        <f t="shared" ref="M33:M35" si="26">DATE(DATEDIF(K33,L33,"y"),DATEDIF(K33,L33,"ym"),DATEDIF(K33,L33,"md"))</f>
        <v>#NUM!</v>
      </c>
      <c r="N33" s="41">
        <f t="shared" si="2"/>
        <v>2374.4</v>
      </c>
      <c r="O33" s="31">
        <f t="shared" si="3"/>
        <v>6</v>
      </c>
      <c r="P33" s="32">
        <f t="shared" si="4"/>
        <v>6</v>
      </c>
      <c r="Q33" s="33">
        <f t="shared" si="5"/>
        <v>1</v>
      </c>
      <c r="R33" s="41">
        <f t="shared" si="6"/>
        <v>2344</v>
      </c>
      <c r="S33" s="43">
        <f t="shared" si="7"/>
        <v>11010</v>
      </c>
      <c r="T33" s="54"/>
      <c r="U33" s="54"/>
      <c r="V33" s="43" t="e">
        <f t="shared" si="8"/>
        <v>#NUM!</v>
      </c>
      <c r="W33" s="41">
        <f t="shared" si="9"/>
        <v>2207.8000000000002</v>
      </c>
      <c r="X33" s="35">
        <f t="shared" si="10"/>
        <v>6</v>
      </c>
      <c r="Y33" s="36">
        <f t="shared" si="11"/>
        <v>0</v>
      </c>
      <c r="Z33" s="37">
        <f t="shared" si="12"/>
        <v>15</v>
      </c>
      <c r="AA33" s="44">
        <f t="shared" si="13"/>
        <v>2176</v>
      </c>
      <c r="AB33" s="45">
        <f t="shared" si="14"/>
        <v>12</v>
      </c>
      <c r="AC33" s="45">
        <f t="shared" si="15"/>
        <v>6</v>
      </c>
      <c r="AD33" s="45">
        <f t="shared" si="16"/>
        <v>6</v>
      </c>
      <c r="AE33" s="45">
        <f t="shared" si="17"/>
        <v>16</v>
      </c>
      <c r="AF33" s="45">
        <f t="shared" si="18"/>
        <v>16</v>
      </c>
      <c r="AG33" s="41" t="str">
        <f t="shared" si="19"/>
        <v>12-06-16</v>
      </c>
      <c r="AH33" s="54"/>
      <c r="AI33" s="54"/>
      <c r="AJ33" s="43" t="e">
        <f t="shared" si="20"/>
        <v>#NUM!</v>
      </c>
      <c r="AK33" s="54"/>
      <c r="AL33" s="58"/>
      <c r="AM33" s="43" t="e">
        <f t="shared" si="24"/>
        <v>#NUM!</v>
      </c>
      <c r="AN33" s="41">
        <f t="shared" si="25"/>
        <v>41076</v>
      </c>
      <c r="AO33" s="39" t="str">
        <f t="shared" si="23"/>
        <v>2019-12-31</v>
      </c>
      <c r="AP33" s="57"/>
    </row>
    <row r="34" spans="2:42" ht="30" customHeight="1">
      <c r="B34" s="68" t="s">
        <v>45</v>
      </c>
      <c r="C34" s="50" t="s">
        <v>236</v>
      </c>
      <c r="D34" s="50">
        <v>7</v>
      </c>
      <c r="E34" s="50" t="s">
        <v>276</v>
      </c>
      <c r="F34" s="51">
        <v>24678</v>
      </c>
      <c r="G34" s="51">
        <v>31381</v>
      </c>
      <c r="H34" s="51">
        <v>39263</v>
      </c>
      <c r="I34" s="41">
        <f t="shared" si="0"/>
        <v>2954</v>
      </c>
      <c r="J34" s="52"/>
      <c r="K34" s="51"/>
      <c r="L34" s="51"/>
      <c r="M34" s="54" t="e">
        <f t="shared" si="26"/>
        <v>#NUM!</v>
      </c>
      <c r="N34" s="41">
        <f t="shared" si="2"/>
        <v>2387.1999999999998</v>
      </c>
      <c r="O34" s="31">
        <f t="shared" si="3"/>
        <v>6</v>
      </c>
      <c r="P34" s="32">
        <f t="shared" si="4"/>
        <v>6</v>
      </c>
      <c r="Q34" s="33">
        <f t="shared" si="5"/>
        <v>14</v>
      </c>
      <c r="R34" s="41">
        <f t="shared" si="6"/>
        <v>2357</v>
      </c>
      <c r="S34" s="43">
        <f t="shared" si="7"/>
        <v>10837</v>
      </c>
      <c r="T34" s="54"/>
      <c r="U34" s="54"/>
      <c r="V34" s="43" t="e">
        <f t="shared" si="8"/>
        <v>#NUM!</v>
      </c>
      <c r="W34" s="41">
        <f t="shared" si="9"/>
        <v>2173.2000000000003</v>
      </c>
      <c r="X34" s="35">
        <f t="shared" si="10"/>
        <v>5</v>
      </c>
      <c r="Y34" s="36">
        <f t="shared" si="11"/>
        <v>11</v>
      </c>
      <c r="Z34" s="37">
        <f t="shared" si="12"/>
        <v>12</v>
      </c>
      <c r="AA34" s="44">
        <f t="shared" si="13"/>
        <v>2143</v>
      </c>
      <c r="AB34" s="45">
        <f t="shared" si="14"/>
        <v>12</v>
      </c>
      <c r="AC34" s="45">
        <f t="shared" si="15"/>
        <v>17</v>
      </c>
      <c r="AD34" s="45">
        <f t="shared" si="16"/>
        <v>5</v>
      </c>
      <c r="AE34" s="45">
        <f t="shared" si="17"/>
        <v>26</v>
      </c>
      <c r="AF34" s="45">
        <f t="shared" si="18"/>
        <v>26</v>
      </c>
      <c r="AG34" s="41" t="str">
        <f t="shared" si="19"/>
        <v>12-05-26</v>
      </c>
      <c r="AH34" s="54"/>
      <c r="AI34" s="54"/>
      <c r="AJ34" s="43" t="e">
        <f t="shared" si="20"/>
        <v>#NUM!</v>
      </c>
      <c r="AK34" s="54"/>
      <c r="AL34" s="58"/>
      <c r="AM34" s="43" t="e">
        <f t="shared" si="24"/>
        <v>#NUM!</v>
      </c>
      <c r="AN34" s="41">
        <f t="shared" si="25"/>
        <v>41055</v>
      </c>
      <c r="AO34" s="39" t="str">
        <f t="shared" si="23"/>
        <v>2027-12-31</v>
      </c>
      <c r="AP34" s="57"/>
    </row>
    <row r="35" spans="2:42" ht="30" customHeight="1">
      <c r="B35" s="68" t="s">
        <v>56</v>
      </c>
      <c r="C35" s="50" t="s">
        <v>236</v>
      </c>
      <c r="D35" s="50">
        <v>7</v>
      </c>
      <c r="E35" s="50" t="s">
        <v>277</v>
      </c>
      <c r="F35" s="51">
        <v>23641</v>
      </c>
      <c r="G35" s="51">
        <v>30785</v>
      </c>
      <c r="H35" s="51">
        <v>39417</v>
      </c>
      <c r="I35" s="41">
        <f t="shared" si="0"/>
        <v>2799</v>
      </c>
      <c r="J35" s="52"/>
      <c r="K35" s="51"/>
      <c r="L35" s="51"/>
      <c r="M35" s="54" t="e">
        <f t="shared" si="26"/>
        <v>#NUM!</v>
      </c>
      <c r="N35" s="41">
        <f t="shared" si="2"/>
        <v>2264</v>
      </c>
      <c r="O35" s="31">
        <f t="shared" si="3"/>
        <v>6</v>
      </c>
      <c r="P35" s="32">
        <f t="shared" si="4"/>
        <v>2</v>
      </c>
      <c r="Q35" s="33">
        <f t="shared" si="5"/>
        <v>13</v>
      </c>
      <c r="R35" s="41">
        <f t="shared" si="6"/>
        <v>2236</v>
      </c>
      <c r="S35" s="43">
        <f t="shared" si="7"/>
        <v>11431</v>
      </c>
      <c r="T35" s="54"/>
      <c r="U35" s="54"/>
      <c r="V35" s="43" t="e">
        <f t="shared" si="8"/>
        <v>#NUM!</v>
      </c>
      <c r="W35" s="41">
        <f t="shared" si="9"/>
        <v>2292.4</v>
      </c>
      <c r="X35" s="35">
        <f t="shared" si="10"/>
        <v>6</v>
      </c>
      <c r="Y35" s="36">
        <f t="shared" si="11"/>
        <v>3</v>
      </c>
      <c r="Z35" s="37">
        <f t="shared" si="12"/>
        <v>10</v>
      </c>
      <c r="AA35" s="44">
        <f t="shared" si="13"/>
        <v>2261</v>
      </c>
      <c r="AB35" s="45">
        <f t="shared" si="14"/>
        <v>12</v>
      </c>
      <c r="AC35" s="45">
        <f t="shared" si="15"/>
        <v>5</v>
      </c>
      <c r="AD35" s="45">
        <f t="shared" si="16"/>
        <v>5</v>
      </c>
      <c r="AE35" s="45">
        <f t="shared" si="17"/>
        <v>23</v>
      </c>
      <c r="AF35" s="45">
        <f t="shared" si="18"/>
        <v>23</v>
      </c>
      <c r="AG35" s="41" t="str">
        <f t="shared" si="19"/>
        <v>12-05-23</v>
      </c>
      <c r="AH35" s="54"/>
      <c r="AI35" s="54"/>
      <c r="AJ35" s="43" t="e">
        <f t="shared" si="20"/>
        <v>#NUM!</v>
      </c>
      <c r="AK35" s="54"/>
      <c r="AL35" s="58"/>
      <c r="AM35" s="43" t="e">
        <f t="shared" si="24"/>
        <v>#NUM!</v>
      </c>
      <c r="AN35" s="41">
        <f t="shared" si="25"/>
        <v>41052</v>
      </c>
      <c r="AO35" s="39" t="str">
        <f t="shared" si="23"/>
        <v>2024-12-31</v>
      </c>
      <c r="AP35" s="57"/>
    </row>
    <row r="36" spans="2:42" ht="24.95" customHeight="1"/>
    <row r="37" spans="2:42" ht="24.95" customHeight="1"/>
    <row r="38" spans="2:42" ht="24.95" customHeight="1"/>
    <row r="39" spans="2:42" ht="24.95" customHeight="1"/>
    <row r="40" spans="2:42" ht="24.95" customHeight="1"/>
    <row r="41" spans="2:42" ht="24.95" customHeight="1"/>
    <row r="42" spans="2:42" ht="24.95" customHeight="1"/>
    <row r="43" spans="2:42" ht="24.95" customHeight="1"/>
    <row r="44" spans="2:42" ht="24.95" customHeight="1"/>
    <row r="45" spans="2:42" ht="24.95" customHeight="1"/>
    <row r="46" spans="2:42" ht="24.95" customHeight="1"/>
    <row r="47" spans="2:42" ht="24.95" customHeight="1"/>
    <row r="48" spans="2:42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  <row r="190" ht="24.95" customHeight="1"/>
    <row r="191" ht="24.95" customHeight="1"/>
    <row r="192" ht="24.95" customHeight="1"/>
    <row r="193" ht="24.95" customHeight="1"/>
    <row r="194" ht="24.95" customHeight="1"/>
    <row r="195" ht="24.95" customHeight="1"/>
    <row r="196" ht="24.95" customHeight="1"/>
    <row r="197" ht="24.95" customHeight="1"/>
    <row r="198" ht="24.95" customHeight="1"/>
    <row r="199" ht="24.95" customHeight="1"/>
    <row r="200" ht="24.95" customHeight="1"/>
    <row r="201" ht="24.95" customHeight="1"/>
    <row r="202" ht="24.95" customHeight="1"/>
    <row r="203" ht="24.95" customHeight="1"/>
    <row r="204" ht="24.95" customHeight="1"/>
    <row r="205" ht="24.95" customHeight="1"/>
    <row r="206" ht="24.95" customHeight="1"/>
    <row r="207" ht="24.95" customHeight="1"/>
    <row r="208" ht="24.95" customHeight="1"/>
    <row r="209" ht="24.95" customHeight="1"/>
    <row r="210" ht="24.95" customHeight="1"/>
    <row r="211" ht="24.95" customHeight="1"/>
    <row r="212" ht="24.95" customHeight="1"/>
    <row r="213" ht="24.95" customHeight="1"/>
    <row r="214" ht="24.95" customHeight="1"/>
    <row r="215" ht="24.95" customHeight="1"/>
    <row r="216" ht="24.95" customHeight="1"/>
    <row r="217" ht="24.95" customHeight="1"/>
    <row r="218" ht="24.95" customHeight="1"/>
    <row r="219" ht="24.95" customHeight="1"/>
    <row r="220" ht="24.95" customHeight="1"/>
    <row r="221" ht="24.95" customHeight="1"/>
    <row r="222" ht="24.95" customHeight="1"/>
    <row r="223" ht="24.95" customHeight="1"/>
    <row r="224" ht="24.95" customHeight="1"/>
    <row r="225" ht="24.95" customHeight="1"/>
    <row r="226" ht="24.95" customHeight="1"/>
    <row r="227" ht="24.95" customHeight="1"/>
    <row r="228" ht="24.95" customHeight="1"/>
    <row r="229" ht="24.95" customHeight="1"/>
    <row r="230" ht="24.95" customHeight="1"/>
    <row r="231" ht="24.95" customHeight="1"/>
    <row r="232" ht="24.95" customHeight="1"/>
    <row r="233" ht="24.95" customHeight="1"/>
    <row r="234" ht="24.95" customHeight="1"/>
    <row r="235" ht="24.95" customHeight="1"/>
    <row r="236" ht="24.95" customHeight="1"/>
    <row r="237" ht="24.95" customHeight="1"/>
    <row r="238" ht="24.95" customHeight="1"/>
    <row r="239" ht="24.95" customHeight="1"/>
    <row r="240" ht="24.95" customHeight="1"/>
    <row r="241" ht="24.95" customHeight="1"/>
    <row r="242" ht="24.95" customHeight="1"/>
    <row r="243" ht="24.95" customHeight="1"/>
    <row r="244" ht="24.95" customHeight="1"/>
    <row r="245" ht="24.95" customHeight="1"/>
    <row r="246" ht="24.95" customHeight="1"/>
    <row r="247" ht="24.95" customHeight="1"/>
    <row r="248" ht="24.95" customHeight="1"/>
    <row r="249" ht="24.95" customHeight="1"/>
    <row r="250" ht="24.95" customHeight="1"/>
    <row r="251" ht="24.95" customHeight="1"/>
    <row r="252" ht="24.95" customHeight="1"/>
    <row r="253" ht="24.95" customHeight="1"/>
    <row r="254" ht="24.95" customHeight="1"/>
    <row r="255" ht="24.95" customHeight="1"/>
    <row r="256" ht="24.95" customHeight="1"/>
    <row r="257" ht="24.95" customHeight="1"/>
    <row r="258" ht="24.95" customHeight="1"/>
    <row r="259" ht="24.95" customHeight="1"/>
    <row r="260" ht="24.95" customHeight="1"/>
    <row r="261" ht="24.95" customHeight="1"/>
    <row r="262" ht="24.95" customHeight="1"/>
    <row r="263" ht="24.95" customHeight="1"/>
    <row r="264" ht="24.95" customHeight="1"/>
    <row r="265" ht="24.95" customHeight="1"/>
    <row r="266" ht="24.95" customHeight="1"/>
    <row r="267" ht="24.95" customHeight="1"/>
    <row r="268" ht="24.95" customHeight="1"/>
    <row r="269" ht="24.95" customHeight="1"/>
    <row r="270" ht="24.95" customHeight="1"/>
    <row r="271" ht="24.95" customHeight="1"/>
    <row r="272" ht="24.95" customHeight="1"/>
    <row r="273" ht="24.95" customHeight="1"/>
    <row r="274" ht="24.95" customHeight="1"/>
    <row r="275" ht="24.95" customHeight="1"/>
    <row r="276" ht="24.95" customHeight="1"/>
    <row r="277" ht="24.95" customHeight="1"/>
    <row r="278" ht="24.95" customHeight="1"/>
    <row r="279" ht="24.95" customHeight="1"/>
    <row r="280" ht="24.95" customHeight="1"/>
    <row r="281" ht="24.95" customHeight="1"/>
    <row r="282" ht="24.95" customHeight="1"/>
    <row r="283" ht="24.95" customHeight="1"/>
    <row r="284" ht="24.95" customHeight="1"/>
    <row r="285" ht="24.95" customHeight="1"/>
    <row r="286" ht="24.95" customHeight="1"/>
    <row r="287" ht="24.95" customHeight="1"/>
    <row r="288" ht="24.95" customHeight="1"/>
    <row r="289" ht="24.95" customHeight="1"/>
    <row r="290" ht="24.95" customHeight="1"/>
    <row r="291" ht="24.95" customHeight="1"/>
    <row r="292" ht="24.95" customHeight="1"/>
    <row r="293" ht="24.95" customHeight="1"/>
    <row r="294" ht="24.95" customHeight="1"/>
    <row r="295" ht="24.95" customHeight="1"/>
    <row r="296" ht="24.95" customHeight="1"/>
    <row r="297" ht="24.95" customHeight="1"/>
    <row r="298" ht="24.95" customHeight="1"/>
    <row r="299" ht="24.95" customHeight="1"/>
    <row r="300" ht="24.95" customHeight="1"/>
    <row r="301" ht="24.95" customHeight="1"/>
    <row r="302" ht="24.95" customHeight="1"/>
    <row r="303" ht="24.95" customHeight="1"/>
    <row r="304" ht="24.95" customHeight="1"/>
    <row r="305" ht="24.95" customHeight="1"/>
    <row r="306" ht="24.95" customHeight="1"/>
    <row r="307" ht="24.95" customHeight="1"/>
    <row r="308" ht="24.95" customHeight="1"/>
    <row r="309" ht="24.95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  <row r="386" ht="24.95" customHeight="1"/>
    <row r="387" ht="24.95" customHeight="1"/>
    <row r="388" ht="24.95" customHeight="1"/>
    <row r="389" ht="24.95" customHeight="1"/>
    <row r="390" ht="24.95" customHeight="1"/>
    <row r="391" ht="24.95" customHeight="1"/>
    <row r="392" ht="24.95" customHeight="1"/>
    <row r="393" ht="24.95" customHeight="1"/>
    <row r="394" ht="24.95" customHeight="1"/>
    <row r="395" ht="24.95" customHeight="1"/>
    <row r="396" ht="24.95" customHeight="1"/>
    <row r="397" ht="24.95" customHeight="1"/>
    <row r="398" ht="24.95" customHeight="1"/>
    <row r="399" ht="24.95" customHeight="1"/>
    <row r="400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  <row r="606" ht="24.95" customHeight="1"/>
    <row r="607" ht="24.95" customHeight="1"/>
    <row r="608" ht="24.95" customHeight="1"/>
    <row r="609" ht="24.95" customHeight="1"/>
    <row r="610" ht="24.95" customHeight="1"/>
    <row r="611" ht="24.95" customHeight="1"/>
    <row r="612" ht="24.95" customHeight="1"/>
    <row r="613" ht="24.95" customHeight="1"/>
    <row r="614" ht="24.95" customHeight="1"/>
    <row r="615" ht="24.95" customHeight="1"/>
    <row r="616" ht="24.95" customHeight="1"/>
    <row r="617" ht="24.95" customHeight="1"/>
    <row r="618" ht="24.95" customHeight="1"/>
    <row r="619" ht="24.95" customHeight="1"/>
    <row r="620" ht="24.95" customHeight="1"/>
    <row r="621" ht="24.95" customHeight="1"/>
    <row r="622" ht="24.95" customHeight="1"/>
    <row r="623" ht="24.95" customHeight="1"/>
    <row r="624" ht="24.95" customHeight="1"/>
    <row r="625" ht="24.95" customHeight="1"/>
    <row r="626" ht="24.95" customHeight="1"/>
    <row r="627" ht="24.95" customHeight="1"/>
    <row r="628" ht="24.95" customHeight="1"/>
    <row r="629" ht="24.95" customHeight="1"/>
    <row r="630" ht="24.95" customHeight="1"/>
    <row r="631" ht="24.95" customHeight="1"/>
    <row r="632" ht="24.95" customHeight="1"/>
    <row r="633" ht="24.95" customHeight="1"/>
    <row r="634" ht="24.95" customHeight="1"/>
    <row r="635" ht="24.95" customHeight="1"/>
    <row r="636" ht="24.95" customHeight="1"/>
    <row r="637" ht="24.95" customHeight="1"/>
    <row r="638" ht="24.95" customHeight="1"/>
    <row r="639" ht="24.95" customHeight="1"/>
    <row r="640" ht="24.95" customHeight="1"/>
    <row r="641" ht="24.95" customHeight="1"/>
    <row r="642" ht="24.95" customHeight="1"/>
    <row r="643" ht="24.95" customHeight="1"/>
    <row r="644" ht="24.95" customHeight="1"/>
    <row r="645" ht="24.95" customHeight="1"/>
    <row r="646" ht="24.95" customHeight="1"/>
    <row r="647" ht="24.95" customHeight="1"/>
    <row r="648" ht="24.95" customHeight="1"/>
    <row r="649" ht="24.95" customHeight="1"/>
    <row r="650" ht="24.95" customHeight="1"/>
    <row r="651" ht="24.95" customHeight="1"/>
    <row r="652" ht="24.95" customHeight="1"/>
    <row r="653" ht="24.95" customHeight="1"/>
    <row r="654" ht="24.95" customHeight="1"/>
    <row r="655" ht="24.95" customHeight="1"/>
    <row r="656" ht="24.95" customHeight="1"/>
    <row r="657" ht="24.95" customHeight="1"/>
    <row r="658" ht="24.95" customHeight="1"/>
    <row r="659" ht="24.95" customHeight="1"/>
    <row r="660" ht="24.95" customHeight="1"/>
    <row r="661" ht="24.95" customHeight="1"/>
    <row r="662" ht="24.95" customHeight="1"/>
    <row r="663" ht="24.95" customHeight="1"/>
    <row r="664" ht="24.95" customHeight="1"/>
    <row r="665" ht="24.95" customHeight="1"/>
    <row r="666" ht="24.95" customHeight="1"/>
    <row r="667" ht="24.95" customHeight="1"/>
    <row r="668" ht="24.95" customHeight="1"/>
    <row r="669" ht="24.95" customHeight="1"/>
    <row r="670" ht="24.95" customHeight="1"/>
    <row r="671" ht="24.95" customHeight="1"/>
    <row r="672" ht="24.95" customHeight="1"/>
    <row r="673" ht="24.95" customHeight="1"/>
    <row r="674" ht="24.95" customHeight="1"/>
    <row r="675" ht="24.95" customHeight="1"/>
    <row r="676" ht="24.95" customHeight="1"/>
    <row r="677" ht="24.95" customHeight="1"/>
    <row r="678" ht="24.95" customHeight="1"/>
    <row r="679" ht="24.95" customHeight="1"/>
    <row r="680" ht="24.95" customHeight="1"/>
    <row r="681" ht="24.95" customHeight="1"/>
    <row r="682" ht="24.95" customHeight="1"/>
    <row r="683" ht="24.95" customHeight="1"/>
    <row r="684" ht="24.95" customHeight="1"/>
    <row r="685" ht="24.95" customHeight="1"/>
    <row r="686" ht="24.95" customHeight="1"/>
    <row r="687" ht="24.95" customHeight="1"/>
    <row r="688" ht="24.95" customHeight="1"/>
    <row r="689" ht="24.95" customHeight="1"/>
    <row r="690" ht="24.95" customHeight="1"/>
    <row r="691" ht="24.95" customHeight="1"/>
    <row r="692" ht="24.95" customHeight="1"/>
    <row r="693" ht="24.95" customHeight="1"/>
    <row r="694" ht="24.95" customHeight="1"/>
    <row r="695" ht="24.95" customHeight="1"/>
    <row r="696" ht="24.95" customHeight="1"/>
    <row r="697" ht="24.95" customHeight="1"/>
    <row r="698" ht="24.95" customHeight="1"/>
    <row r="699" ht="24.95" customHeight="1"/>
    <row r="700" ht="24.95" customHeight="1"/>
    <row r="701" ht="24.95" customHeight="1"/>
    <row r="702" ht="24.95" customHeight="1"/>
    <row r="703" ht="24.95" customHeight="1"/>
    <row r="704" ht="24.95" customHeight="1"/>
    <row r="705" ht="24.95" customHeight="1"/>
    <row r="706" ht="24.95" customHeight="1"/>
    <row r="707" ht="24.95" customHeight="1"/>
    <row r="708" ht="24.95" customHeight="1"/>
    <row r="709" ht="24.95" customHeight="1"/>
    <row r="710" ht="24.95" customHeight="1"/>
    <row r="711" ht="24.95" customHeight="1"/>
    <row r="712" ht="24.95" customHeight="1"/>
    <row r="713" ht="24.95" customHeight="1"/>
    <row r="714" ht="24.95" customHeight="1"/>
    <row r="715" ht="24.95" customHeight="1"/>
    <row r="716" ht="24.95" customHeight="1"/>
    <row r="717" ht="24.95" customHeight="1"/>
    <row r="718" ht="24.95" customHeight="1"/>
    <row r="719" ht="24.95" customHeight="1"/>
    <row r="720" ht="24.95" customHeight="1"/>
    <row r="721" ht="24.95" customHeight="1"/>
    <row r="722" ht="24.95" customHeight="1"/>
    <row r="723" ht="24.95" customHeight="1"/>
    <row r="724" ht="24.95" customHeight="1"/>
    <row r="725" ht="24.95" customHeight="1"/>
    <row r="726" ht="24.95" customHeight="1"/>
    <row r="727" ht="24.95" customHeight="1"/>
    <row r="728" ht="24.95" customHeight="1"/>
    <row r="729" ht="24.95" customHeight="1"/>
    <row r="730" ht="24.95" customHeight="1"/>
    <row r="731" ht="24.95" customHeight="1"/>
    <row r="732" ht="24.95" customHeight="1"/>
    <row r="733" ht="24.95" customHeight="1"/>
    <row r="734" ht="24.95" customHeight="1"/>
    <row r="735" ht="24.95" customHeight="1"/>
    <row r="736" ht="24.95" customHeight="1"/>
    <row r="737" ht="24.95" customHeight="1"/>
    <row r="738" ht="24.95" customHeight="1"/>
    <row r="739" ht="24.95" customHeight="1"/>
    <row r="740" ht="24.95" customHeight="1"/>
    <row r="741" ht="24.95" customHeight="1"/>
    <row r="742" ht="24.95" customHeight="1"/>
    <row r="743" ht="24.95" customHeight="1"/>
    <row r="744" ht="24.95" customHeight="1"/>
    <row r="745" ht="24.95" customHeight="1"/>
    <row r="746" ht="24.95" customHeight="1"/>
    <row r="747" ht="24.95" customHeight="1"/>
    <row r="748" ht="24.95" customHeight="1"/>
    <row r="749" ht="24.95" customHeight="1"/>
    <row r="750" ht="24.95" customHeight="1"/>
    <row r="751" ht="24.95" customHeight="1"/>
    <row r="752" ht="24.95" customHeight="1"/>
    <row r="753" ht="24.95" customHeight="1"/>
    <row r="754" ht="24.95" customHeight="1"/>
    <row r="755" ht="24.95" customHeight="1"/>
    <row r="756" ht="24.95" customHeight="1"/>
    <row r="757" ht="24.95" customHeight="1"/>
    <row r="758" ht="24.95" customHeight="1"/>
    <row r="759" ht="24.95" customHeight="1"/>
    <row r="760" ht="24.95" customHeight="1"/>
    <row r="761" ht="24.95" customHeight="1"/>
    <row r="762" ht="24.95" customHeight="1"/>
    <row r="763" ht="24.95" customHeight="1"/>
    <row r="764" ht="24.95" customHeight="1"/>
    <row r="765" ht="24.95" customHeight="1"/>
    <row r="766" ht="24.95" customHeight="1"/>
    <row r="767" ht="24.95" customHeight="1"/>
    <row r="768" ht="24.95" customHeight="1"/>
    <row r="769" ht="24.95" customHeight="1"/>
    <row r="770" ht="24.95" customHeight="1"/>
    <row r="771" ht="24.95" customHeight="1"/>
    <row r="772" ht="24.95" customHeight="1"/>
    <row r="773" ht="24.95" customHeight="1"/>
    <row r="774" ht="24.95" customHeight="1"/>
    <row r="775" ht="24.95" customHeight="1"/>
    <row r="776" ht="24.95" customHeight="1"/>
    <row r="777" ht="24.95" customHeight="1"/>
    <row r="778" ht="24.95" customHeight="1"/>
    <row r="779" ht="24.95" customHeight="1"/>
    <row r="780" ht="24.95" customHeight="1"/>
    <row r="781" ht="24.95" customHeight="1"/>
    <row r="782" ht="24.95" customHeight="1"/>
    <row r="783" ht="24.95" customHeight="1"/>
    <row r="784" ht="24.95" customHeight="1"/>
    <row r="785" ht="24.95" customHeight="1"/>
    <row r="786" ht="24.95" customHeight="1"/>
    <row r="787" ht="24.95" customHeight="1"/>
    <row r="788" ht="24.95" customHeight="1"/>
    <row r="789" ht="24.95" customHeight="1"/>
    <row r="790" ht="24.95" customHeight="1"/>
    <row r="791" ht="24.95" customHeight="1"/>
    <row r="792" ht="24.95" customHeight="1"/>
    <row r="793" ht="24.95" customHeight="1"/>
    <row r="794" ht="24.95" customHeight="1"/>
    <row r="795" ht="24.95" customHeight="1"/>
    <row r="796" ht="24.95" customHeight="1"/>
    <row r="797" ht="24.95" customHeight="1"/>
    <row r="798" ht="24.95" customHeight="1"/>
    <row r="799" ht="24.95" customHeight="1"/>
    <row r="800" ht="24.95" customHeight="1"/>
    <row r="801" ht="24.95" customHeight="1"/>
    <row r="802" ht="24.95" customHeight="1"/>
    <row r="803" ht="24.95" customHeight="1"/>
    <row r="804" ht="24.95" customHeight="1"/>
    <row r="805" ht="24.95" customHeight="1"/>
    <row r="806" ht="24.95" customHeight="1"/>
    <row r="807" ht="24.95" customHeight="1"/>
    <row r="808" ht="24.95" customHeight="1"/>
    <row r="809" ht="24.95" customHeight="1"/>
    <row r="810" ht="24.95" customHeight="1"/>
    <row r="811" ht="24.95" customHeight="1"/>
    <row r="812" ht="24.95" customHeight="1"/>
    <row r="813" ht="24.95" customHeight="1"/>
    <row r="814" ht="24.95" customHeight="1"/>
    <row r="815" ht="24.95" customHeight="1"/>
    <row r="816" ht="24.95" customHeight="1"/>
    <row r="817" ht="24.95" customHeight="1"/>
    <row r="818" ht="24.95" customHeight="1"/>
    <row r="819" ht="24.95" customHeight="1"/>
    <row r="820" ht="24.95" customHeight="1"/>
    <row r="821" ht="24.95" customHeight="1"/>
    <row r="822" ht="24.95" customHeight="1"/>
    <row r="823" ht="24.95" customHeight="1"/>
    <row r="824" ht="24.95" customHeight="1"/>
    <row r="825" ht="24.95" customHeight="1"/>
    <row r="826" ht="24.95" customHeight="1"/>
    <row r="827" ht="24.95" customHeight="1"/>
    <row r="828" ht="24.95" customHeight="1"/>
    <row r="829" ht="24.95" customHeight="1"/>
    <row r="830" ht="24.95" customHeight="1"/>
    <row r="831" ht="24.95" customHeight="1"/>
    <row r="832" ht="24.95" customHeight="1"/>
    <row r="833" ht="24.95" customHeight="1"/>
    <row r="834" ht="24.95" customHeight="1"/>
    <row r="835" ht="24.95" customHeight="1"/>
    <row r="836" ht="24.95" customHeight="1"/>
    <row r="837" ht="24.95" customHeight="1"/>
    <row r="838" ht="24.95" customHeight="1"/>
    <row r="839" ht="24.95" customHeight="1"/>
    <row r="840" ht="24.95" customHeight="1"/>
    <row r="841" ht="24.95" customHeight="1"/>
    <row r="842" ht="24.95" customHeight="1"/>
    <row r="843" ht="24.95" customHeight="1"/>
    <row r="844" ht="24.95" customHeight="1"/>
    <row r="845" ht="24.95" customHeight="1"/>
    <row r="846" ht="24.95" customHeight="1"/>
    <row r="847" ht="24.95" customHeight="1"/>
    <row r="848" ht="24.95" customHeight="1"/>
    <row r="849" ht="24.95" customHeight="1"/>
    <row r="850" ht="24.95" customHeight="1"/>
    <row r="851" ht="24.95" customHeight="1"/>
    <row r="852" ht="24.95" customHeight="1"/>
    <row r="853" ht="24.95" customHeight="1"/>
    <row r="854" ht="24.95" customHeight="1"/>
    <row r="855" ht="24.95" customHeight="1"/>
    <row r="856" ht="24.95" customHeight="1"/>
    <row r="857" ht="24.95" customHeight="1"/>
    <row r="858" ht="24.95" customHeight="1"/>
    <row r="859" ht="24.95" customHeight="1"/>
    <row r="860" ht="24.95" customHeight="1"/>
    <row r="861" ht="24.95" customHeight="1"/>
    <row r="862" ht="24.95" customHeight="1"/>
    <row r="863" ht="24.95" customHeight="1"/>
    <row r="864" ht="24.95" customHeight="1"/>
    <row r="865" ht="24.95" customHeight="1"/>
    <row r="866" ht="24.95" customHeight="1"/>
    <row r="867" ht="24.95" customHeight="1"/>
    <row r="868" ht="24.95" customHeight="1"/>
    <row r="869" ht="24.95" customHeight="1"/>
    <row r="870" ht="24.95" customHeight="1"/>
    <row r="871" ht="24.95" customHeight="1"/>
    <row r="872" ht="24.95" customHeight="1"/>
    <row r="873" ht="24.95" customHeight="1"/>
    <row r="874" ht="24.95" customHeight="1"/>
    <row r="875" ht="24.95" customHeight="1"/>
    <row r="876" ht="24.95" customHeight="1"/>
    <row r="877" ht="24.95" customHeight="1"/>
    <row r="878" ht="24.95" customHeight="1"/>
    <row r="879" ht="24.95" customHeight="1"/>
    <row r="880" ht="24.95" customHeight="1"/>
    <row r="881" ht="24.95" customHeight="1"/>
    <row r="882" ht="24.95" customHeight="1"/>
    <row r="883" ht="24.95" customHeight="1"/>
    <row r="884" ht="24.95" customHeight="1"/>
    <row r="885" ht="24.95" customHeight="1"/>
    <row r="886" ht="24.95" customHeight="1"/>
    <row r="887" ht="24.95" customHeight="1"/>
    <row r="888" ht="24.95" customHeight="1"/>
    <row r="889" ht="24.95" customHeight="1"/>
    <row r="890" ht="24.95" customHeight="1"/>
    <row r="891" ht="24.95" customHeight="1"/>
    <row r="892" ht="24.95" customHeight="1"/>
    <row r="893" ht="24.95" customHeight="1"/>
    <row r="894" ht="24.95" customHeight="1"/>
    <row r="895" ht="24.95" customHeight="1"/>
    <row r="896" ht="24.95" customHeight="1"/>
    <row r="897" ht="24.95" customHeight="1"/>
    <row r="898" ht="24.95" customHeight="1"/>
    <row r="899" ht="24.95" customHeight="1"/>
    <row r="900" ht="24.95" customHeight="1"/>
    <row r="901" ht="24.95" customHeight="1"/>
    <row r="902" ht="24.95" customHeight="1"/>
    <row r="903" ht="24.95" customHeight="1"/>
    <row r="904" ht="24.95" customHeight="1"/>
    <row r="905" ht="24.95" customHeight="1"/>
    <row r="906" ht="24.95" customHeight="1"/>
    <row r="907" ht="24.95" customHeight="1"/>
    <row r="908" ht="24.95" customHeight="1"/>
    <row r="909" ht="24.95" customHeight="1"/>
    <row r="910" ht="24.95" customHeight="1"/>
    <row r="911" ht="24.95" customHeight="1"/>
    <row r="912" ht="24.95" customHeight="1"/>
    <row r="913" ht="24.95" customHeight="1"/>
    <row r="914" ht="24.95" customHeight="1"/>
    <row r="915" ht="24.95" customHeight="1"/>
    <row r="916" ht="24.95" customHeight="1"/>
    <row r="917" ht="24.95" customHeight="1"/>
    <row r="918" ht="24.95" customHeight="1"/>
    <row r="919" ht="24.95" customHeight="1"/>
    <row r="920" ht="24.95" customHeight="1"/>
    <row r="921" ht="24.95" customHeight="1"/>
    <row r="922" ht="24.95" customHeight="1"/>
    <row r="923" ht="24.95" customHeight="1"/>
    <row r="924" ht="24.95" customHeight="1"/>
    <row r="925" ht="24.95" customHeight="1"/>
    <row r="926" ht="24.95" customHeight="1"/>
    <row r="927" ht="24.95" customHeight="1"/>
    <row r="928" ht="24.95" customHeight="1"/>
    <row r="929" ht="24.95" customHeight="1"/>
    <row r="930" ht="24.95" customHeight="1"/>
    <row r="931" ht="24.95" customHeight="1"/>
    <row r="932" ht="24.95" customHeight="1"/>
    <row r="933" ht="24.95" customHeight="1"/>
    <row r="934" ht="24.95" customHeight="1"/>
    <row r="935" ht="24.95" customHeight="1"/>
    <row r="936" ht="24.95" customHeight="1"/>
    <row r="937" ht="24.95" customHeight="1"/>
  </sheetData>
  <mergeCells count="33">
    <mergeCell ref="AK3:AM3"/>
    <mergeCell ref="AB3:AB4"/>
    <mergeCell ref="AC3:AC4"/>
    <mergeCell ref="AD3:AD4"/>
    <mergeCell ref="AE3:AE4"/>
    <mergeCell ref="AF3:AF4"/>
    <mergeCell ref="AH3:AJ3"/>
    <mergeCell ref="AN2:AN4"/>
    <mergeCell ref="AO2:AO4"/>
    <mergeCell ref="AP2:AP4"/>
    <mergeCell ref="I3:I4"/>
    <mergeCell ref="J3:J4"/>
    <mergeCell ref="K3:M3"/>
    <mergeCell ref="N3:N4"/>
    <mergeCell ref="O3:Q3"/>
    <mergeCell ref="R3:R4"/>
    <mergeCell ref="S3:S4"/>
    <mergeCell ref="H2:H4"/>
    <mergeCell ref="I2:R2"/>
    <mergeCell ref="S2:AA2"/>
    <mergeCell ref="AB2:AF2"/>
    <mergeCell ref="AG2:AG4"/>
    <mergeCell ref="AH2:AM2"/>
    <mergeCell ref="T3:V3"/>
    <mergeCell ref="W3:W4"/>
    <mergeCell ref="X3:Z3"/>
    <mergeCell ref="AA3:AA4"/>
    <mergeCell ref="B2:B4"/>
    <mergeCell ref="C2:C4"/>
    <mergeCell ref="D2:D4"/>
    <mergeCell ref="E2:E4"/>
    <mergeCell ref="F2:F4"/>
    <mergeCell ref="G2:G4"/>
  </mergeCells>
  <phoneticPr fontId="1" type="noConversion"/>
  <printOptions horizontalCentered="1"/>
  <pageMargins left="0.19685039370078741" right="0.15748031496062992" top="0.39370078740157483" bottom="0.23622047244094491" header="0.27559055118110237" footer="0.15748031496062992"/>
  <pageSetup paperSize="9" scale="74" fitToHeight="0" orientation="landscape" cellComments="asDisplayed" r:id="rId1"/>
  <headerFooter alignWithMargins="0">
    <oddHeader>&amp;C&amp;"돋움,굵게"&amp;20우정직 공무원 명부(&amp;A)</oddHeader>
    <oddFooter>&amp;R&amp;N 페이지 중 &amp;P페이지</oddFooter>
  </headerFooter>
  <rowBreaks count="1" manualBreakCount="1">
    <brk id="30" max="41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586"/>
  <sheetViews>
    <sheetView showGridLines="0" zoomScaleNormal="100" workbookViewId="0">
      <pane xSplit="9" ySplit="4" topLeftCell="AH32" activePane="bottomRight" state="frozen"/>
      <selection activeCell="AO2" sqref="AO2:AO4"/>
      <selection pane="topRight" activeCell="AO2" sqref="AO2:AO4"/>
      <selection pane="bottomLeft" activeCell="AO2" sqref="AO2:AO4"/>
      <selection pane="bottomRight" activeCell="AI6" sqref="AI6"/>
    </sheetView>
  </sheetViews>
  <sheetFormatPr defaultRowHeight="12"/>
  <cols>
    <col min="1" max="1" width="3.109375" style="1" customWidth="1"/>
    <col min="2" max="2" width="7.109375" style="1" bestFit="1" customWidth="1"/>
    <col min="3" max="4" width="4.21875" style="1" bestFit="1" customWidth="1"/>
    <col min="5" max="5" width="6" style="1" customWidth="1"/>
    <col min="6" max="7" width="8.5546875" style="2" customWidth="1"/>
    <col min="8" max="8" width="8.5546875" style="1" customWidth="1"/>
    <col min="9" max="9" width="8.5546875" style="2" customWidth="1"/>
    <col min="10" max="10" width="14.21875" style="134" customWidth="1"/>
    <col min="11" max="12" width="8.5546875" style="1" customWidth="1"/>
    <col min="13" max="18" width="8.5546875" style="1" hidden="1" customWidth="1"/>
    <col min="19" max="19" width="8.5546875" style="1" customWidth="1"/>
    <col min="20" max="25" width="8.5546875" style="1" hidden="1" customWidth="1"/>
    <col min="26" max="26" width="8.44140625" style="5" hidden="1" customWidth="1"/>
    <col min="27" max="27" width="8.44140625" style="2" hidden="1" customWidth="1"/>
    <col min="28" max="28" width="10.21875" style="1" hidden="1" customWidth="1"/>
    <col min="29" max="29" width="8.44140625" style="5" hidden="1" customWidth="1"/>
    <col min="30" max="32" width="8.88671875" style="1" hidden="1" customWidth="1"/>
    <col min="33" max="33" width="8.88671875" style="2" customWidth="1"/>
    <col min="34" max="35" width="8.88671875" style="1"/>
    <col min="36" max="36" width="0" style="1" hidden="1" customWidth="1"/>
    <col min="37" max="37" width="8.88671875" style="1"/>
    <col min="38" max="38" width="8.88671875" style="2"/>
    <col min="39" max="39" width="0" style="2" hidden="1" customWidth="1"/>
    <col min="40" max="40" width="8.88671875" style="2"/>
    <col min="41" max="41" width="10.33203125" style="1" customWidth="1"/>
    <col min="42" max="42" width="7.88671875" style="1" customWidth="1"/>
    <col min="43" max="43" width="17.77734375" style="134" customWidth="1"/>
    <col min="44" max="16384" width="8.88671875" style="1"/>
  </cols>
  <sheetData>
    <row r="1" spans="1:43" ht="12.75" thickBot="1">
      <c r="J1" s="19"/>
      <c r="K1" s="3"/>
      <c r="L1" s="3"/>
      <c r="M1" s="3"/>
      <c r="N1" s="3"/>
      <c r="O1" s="3"/>
      <c r="P1" s="3"/>
      <c r="Q1" s="3"/>
      <c r="R1" s="3"/>
      <c r="Z1" s="1"/>
      <c r="AC1" s="1"/>
      <c r="AL1" s="25"/>
      <c r="AM1" s="25"/>
      <c r="AN1" s="27" t="s">
        <v>208</v>
      </c>
      <c r="AO1" s="3">
        <v>42247</v>
      </c>
      <c r="AP1" s="4"/>
    </row>
    <row r="2" spans="1:43" ht="24" customHeight="1">
      <c r="B2" s="179" t="s">
        <v>209</v>
      </c>
      <c r="C2" s="163" t="s">
        <v>4</v>
      </c>
      <c r="D2" s="163" t="s">
        <v>30</v>
      </c>
      <c r="E2" s="163" t="s">
        <v>6</v>
      </c>
      <c r="F2" s="163" t="s">
        <v>210</v>
      </c>
      <c r="G2" s="163" t="s">
        <v>7</v>
      </c>
      <c r="H2" s="163" t="s">
        <v>31</v>
      </c>
      <c r="I2" s="166" t="s">
        <v>32</v>
      </c>
      <c r="J2" s="167"/>
      <c r="K2" s="167"/>
      <c r="L2" s="167"/>
      <c r="M2" s="167"/>
      <c r="N2" s="167"/>
      <c r="O2" s="167"/>
      <c r="P2" s="167"/>
      <c r="Q2" s="167"/>
      <c r="R2" s="168"/>
      <c r="S2" s="175" t="s">
        <v>211</v>
      </c>
      <c r="T2" s="176"/>
      <c r="U2" s="176"/>
      <c r="V2" s="176"/>
      <c r="W2" s="176"/>
      <c r="X2" s="176"/>
      <c r="Y2" s="176"/>
      <c r="Z2" s="176"/>
      <c r="AA2" s="148"/>
      <c r="AB2" s="154" t="s">
        <v>212</v>
      </c>
      <c r="AC2" s="155"/>
      <c r="AD2" s="155"/>
      <c r="AE2" s="155"/>
      <c r="AF2" s="156"/>
      <c r="AG2" s="136" t="s">
        <v>213</v>
      </c>
      <c r="AH2" s="144" t="s">
        <v>214</v>
      </c>
      <c r="AI2" s="145"/>
      <c r="AJ2" s="145"/>
      <c r="AK2" s="145"/>
      <c r="AL2" s="145"/>
      <c r="AM2" s="146"/>
      <c r="AN2" s="136" t="s">
        <v>215</v>
      </c>
      <c r="AO2" s="148" t="s">
        <v>10</v>
      </c>
      <c r="AP2" s="151" t="s">
        <v>287</v>
      </c>
    </row>
    <row r="3" spans="1:43" ht="15.95" customHeight="1">
      <c r="B3" s="180"/>
      <c r="C3" s="164"/>
      <c r="D3" s="164"/>
      <c r="E3" s="164"/>
      <c r="F3" s="164"/>
      <c r="G3" s="164"/>
      <c r="H3" s="164"/>
      <c r="I3" s="203" t="s">
        <v>33</v>
      </c>
      <c r="J3" s="171" t="s">
        <v>288</v>
      </c>
      <c r="K3" s="172" t="s">
        <v>289</v>
      </c>
      <c r="L3" s="173"/>
      <c r="M3" s="174"/>
      <c r="N3" s="139" t="s">
        <v>290</v>
      </c>
      <c r="O3" s="160" t="s">
        <v>291</v>
      </c>
      <c r="P3" s="161"/>
      <c r="Q3" s="162"/>
      <c r="R3" s="139" t="s">
        <v>292</v>
      </c>
      <c r="S3" s="177" t="s">
        <v>211</v>
      </c>
      <c r="T3" s="169" t="s">
        <v>289</v>
      </c>
      <c r="U3" s="169"/>
      <c r="V3" s="169"/>
      <c r="W3" s="139" t="s">
        <v>290</v>
      </c>
      <c r="X3" s="160" t="s">
        <v>293</v>
      </c>
      <c r="Y3" s="161"/>
      <c r="Z3" s="162"/>
      <c r="AA3" s="203" t="s">
        <v>292</v>
      </c>
      <c r="AB3" s="139" t="s">
        <v>294</v>
      </c>
      <c r="AC3" s="139" t="s">
        <v>295</v>
      </c>
      <c r="AD3" s="139" t="s">
        <v>296</v>
      </c>
      <c r="AE3" s="139" t="s">
        <v>297</v>
      </c>
      <c r="AF3" s="139" t="s">
        <v>298</v>
      </c>
      <c r="AG3" s="204"/>
      <c r="AH3" s="141" t="s">
        <v>299</v>
      </c>
      <c r="AI3" s="142"/>
      <c r="AJ3" s="143"/>
      <c r="AK3" s="147" t="s">
        <v>300</v>
      </c>
      <c r="AL3" s="147"/>
      <c r="AM3" s="147"/>
      <c r="AN3" s="137"/>
      <c r="AO3" s="149"/>
      <c r="AP3" s="152"/>
    </row>
    <row r="4" spans="1:43" ht="15.95" customHeight="1" thickBot="1">
      <c r="B4" s="186"/>
      <c r="C4" s="187"/>
      <c r="D4" s="187"/>
      <c r="E4" s="187"/>
      <c r="F4" s="187"/>
      <c r="G4" s="187"/>
      <c r="H4" s="187"/>
      <c r="I4" s="205"/>
      <c r="J4" s="189"/>
      <c r="K4" s="190" t="s">
        <v>301</v>
      </c>
      <c r="L4" s="190" t="s">
        <v>302</v>
      </c>
      <c r="M4" s="190" t="s">
        <v>303</v>
      </c>
      <c r="N4" s="188"/>
      <c r="O4" s="191" t="s">
        <v>294</v>
      </c>
      <c r="P4" s="191" t="s">
        <v>296</v>
      </c>
      <c r="Q4" s="191" t="s">
        <v>298</v>
      </c>
      <c r="R4" s="188"/>
      <c r="S4" s="192"/>
      <c r="T4" s="193" t="s">
        <v>301</v>
      </c>
      <c r="U4" s="193" t="s">
        <v>302</v>
      </c>
      <c r="V4" s="193" t="s">
        <v>303</v>
      </c>
      <c r="W4" s="194"/>
      <c r="X4" s="195" t="s">
        <v>294</v>
      </c>
      <c r="Y4" s="195" t="s">
        <v>296</v>
      </c>
      <c r="Z4" s="195" t="s">
        <v>298</v>
      </c>
      <c r="AA4" s="206"/>
      <c r="AB4" s="194"/>
      <c r="AC4" s="194"/>
      <c r="AD4" s="194"/>
      <c r="AE4" s="194"/>
      <c r="AF4" s="194"/>
      <c r="AG4" s="207"/>
      <c r="AH4" s="197" t="s">
        <v>301</v>
      </c>
      <c r="AI4" s="197" t="s">
        <v>302</v>
      </c>
      <c r="AJ4" s="197" t="s">
        <v>303</v>
      </c>
      <c r="AK4" s="197" t="s">
        <v>301</v>
      </c>
      <c r="AL4" s="198" t="s">
        <v>302</v>
      </c>
      <c r="AM4" s="198" t="s">
        <v>303</v>
      </c>
      <c r="AN4" s="199"/>
      <c r="AO4" s="200"/>
      <c r="AP4" s="201"/>
    </row>
    <row r="5" spans="1:43" ht="30" customHeight="1">
      <c r="A5" s="1">
        <v>1</v>
      </c>
      <c r="B5" s="48" t="s">
        <v>45</v>
      </c>
      <c r="C5" s="8" t="s">
        <v>236</v>
      </c>
      <c r="D5" s="8">
        <v>8</v>
      </c>
      <c r="E5" s="8" t="s">
        <v>304</v>
      </c>
      <c r="F5" s="9">
        <v>28191</v>
      </c>
      <c r="G5" s="9">
        <v>39762</v>
      </c>
      <c r="H5" s="9">
        <v>41276</v>
      </c>
      <c r="I5" s="10">
        <f t="shared" ref="I5:I39" si="0">DATE(DATEDIF(H5,$AO$1,"y"),DATEDIF(H5,$AO$1,"ym"),DATEDIF(H5,$AO$1,"md"))</f>
        <v>941</v>
      </c>
      <c r="J5" s="10"/>
      <c r="K5" s="9"/>
      <c r="L5" s="9"/>
      <c r="M5" s="14" t="e">
        <f t="shared" ref="M5:M38" si="1">DATE(DATEDIF(K5,L5,"y"),DATEDIF(K5,L5,"ym"),DATEDIF(K5,L5,"md"))</f>
        <v>#NUM!</v>
      </c>
      <c r="N5" s="10">
        <f t="shared" ref="N5:N39" si="2">(($AO$1-H5+1)*0.8)-(L5-K5+1)*0.8</f>
        <v>776.80000000000007</v>
      </c>
      <c r="O5" s="10">
        <f t="shared" ref="O5:O39" si="3">YEAR(N5)+INT((MONTH(N5)-1+INT(DAY(N5)/IF(DAY(N5)=30,30,IF(DAY(N5)=31,31,30))))/12)-1900</f>
        <v>2</v>
      </c>
      <c r="P5" s="10">
        <f t="shared" ref="P5:P39" si="4">MOD((MONTH(N5)-1)+INT(DAY(N5)/IF(DAY(N5)=30,30,IF(DAY(N5)=31,31,30))),12)</f>
        <v>1</v>
      </c>
      <c r="Q5" s="10">
        <f t="shared" ref="Q5:Q39" si="5">MOD(DAY(N5),IF(DAY(N5)=30,30,IF(DAY(N5)=31,30,30)))</f>
        <v>14</v>
      </c>
      <c r="R5" s="10">
        <f t="shared" ref="R5:R39" si="6">DATE(O5,P5,Q5)</f>
        <v>745</v>
      </c>
      <c r="S5" s="14">
        <f t="shared" ref="S5:S39" si="7">DATE(DATEDIF(G5,$AO$1,"y"),DATEDIF(G5,$AO$1,"ym"),DATEDIF(G5,$AO$1,"md"))</f>
        <v>2456</v>
      </c>
      <c r="T5" s="15"/>
      <c r="U5" s="15"/>
      <c r="V5" s="14" t="e">
        <f t="shared" ref="V5:V25" si="8">DATE(DATEDIF(T5,U5,"y"),DATEDIF(T5,U5,"ym"),DATEDIF(T5,U5,"md"))</f>
        <v>#NUM!</v>
      </c>
      <c r="W5" s="10">
        <f t="shared" ref="W5:W39" si="9">(($AO$1-G5+1)*0.2)-((U5-T5+1)*0.2)</f>
        <v>497.00000000000006</v>
      </c>
      <c r="X5" s="99">
        <f t="shared" ref="X5:X39" si="10">YEAR(W5)+INT((MONTH(W5)-1+INT(DAY(W5)/IF(DAY(W5)=30,30,IF(DAY(W5)=31,31,30))))/12)-1900</f>
        <v>1</v>
      </c>
      <c r="Y5" s="100">
        <f t="shared" ref="Y5:Y39" si="11">MOD((MONTH(W5)-1)+INT(DAY(W5)/IF(DAY(W5)=30,30,IF(DAY(W5)=31,31,30))),12)</f>
        <v>4</v>
      </c>
      <c r="Z5" s="101">
        <f t="shared" ref="Z5:Z39" si="12">MOD(DAY(W5),IF(DAY(W5)=30,30,IF(DAY(W5)=31,30,30)))</f>
        <v>11</v>
      </c>
      <c r="AA5" s="14">
        <f t="shared" ref="AA5:AA39" si="13">DATE(X5,Y5,Z5)</f>
        <v>467</v>
      </c>
      <c r="AB5" s="102">
        <f t="shared" ref="AB5:AB39" si="14">VALUE(IF(AC5&gt;=12,(X5+O5+1),(O5+X5)))</f>
        <v>3</v>
      </c>
      <c r="AC5" s="102">
        <f t="shared" ref="AC5:AC39" si="15">IF(AE5&gt;=60,(Y5+P5+2),IF(AE5&gt;=30,(Y5+P5+1),(Y5+P5)))</f>
        <v>5</v>
      </c>
      <c r="AD5" s="102">
        <f t="shared" ref="AD5:AD39" si="16">VALUE(IF(AC5&gt;=12,(AC5-12),AC5))</f>
        <v>5</v>
      </c>
      <c r="AE5" s="102">
        <f t="shared" ref="AE5:AE39" si="17">Z5+Q5</f>
        <v>25</v>
      </c>
      <c r="AF5" s="102">
        <f t="shared" ref="AF5:AF39" si="18">IF(AE5&gt;=30,MOD(AE5,30),AE5)</f>
        <v>25</v>
      </c>
      <c r="AG5" s="10" t="str">
        <f t="shared" ref="AG5:AG39" si="19">CONCATENATE(IF(AB5&gt;=10,AB5,"0"&amp;AB5),IF(AD5&gt;=10,"-"&amp;AD5,"-"&amp;"0"&amp;AD5),IF(AF5&gt;=10,"-"&amp;AF5,"-0"&amp;AF5))</f>
        <v>03-05-25</v>
      </c>
      <c r="AH5" s="15"/>
      <c r="AI5" s="15"/>
      <c r="AJ5" s="14" t="e">
        <f t="shared" ref="AJ5:AJ39" si="20">DATE(DATEDIF(AH5,AI5,"y"),DATEDIF(AH5,AI5,"ym"),DATEDIF(AH5,AI5,"md"))</f>
        <v>#NUM!</v>
      </c>
      <c r="AK5" s="15"/>
      <c r="AL5" s="61"/>
      <c r="AM5" s="14" t="e">
        <f t="shared" ref="AM5:AM39" si="21">DATE(DATEDIF(AK5,AL5,"y"),DATEDIF(AK5,AL5,"ym"),DATEDIF(AK5,AL5,"md"))</f>
        <v>#NUM!</v>
      </c>
      <c r="AN5" s="10">
        <f t="shared" ref="AN5:AN39" si="22">IF(ISERROR(AG5+(AI5-AH5)-(AL5-AK5)),AG5,(AG5+(AI5-AH5)-(AL5-AK5)))</f>
        <v>37766</v>
      </c>
      <c r="AO5" s="103" t="str">
        <f t="shared" ref="AO5:AO39" si="23">CONCATENATE(TEXT(YEAR(F5)+60,"####"),"-",IF(MONTH(F5)&lt;=6,"06-30","12-31"))</f>
        <v>2037-06-30</v>
      </c>
      <c r="AP5" s="17" t="s">
        <v>34</v>
      </c>
      <c r="AQ5" s="1"/>
    </row>
    <row r="6" spans="1:43" ht="30" customHeight="1">
      <c r="A6" s="1">
        <v>2</v>
      </c>
      <c r="B6" s="48" t="s">
        <v>305</v>
      </c>
      <c r="C6" s="8" t="s">
        <v>236</v>
      </c>
      <c r="D6" s="8">
        <v>8</v>
      </c>
      <c r="E6" s="8" t="s">
        <v>306</v>
      </c>
      <c r="F6" s="9">
        <v>27547</v>
      </c>
      <c r="G6" s="9">
        <v>39762</v>
      </c>
      <c r="H6" s="9">
        <v>41400</v>
      </c>
      <c r="I6" s="10">
        <f t="shared" si="0"/>
        <v>815</v>
      </c>
      <c r="J6" s="66"/>
      <c r="K6" s="9"/>
      <c r="L6" s="9"/>
      <c r="M6" s="14" t="e">
        <f t="shared" si="1"/>
        <v>#NUM!</v>
      </c>
      <c r="N6" s="10">
        <f t="shared" si="2"/>
        <v>677.60000000000014</v>
      </c>
      <c r="O6" s="10">
        <f t="shared" si="3"/>
        <v>1</v>
      </c>
      <c r="P6" s="10">
        <f t="shared" si="4"/>
        <v>10</v>
      </c>
      <c r="Q6" s="10">
        <f t="shared" si="5"/>
        <v>7</v>
      </c>
      <c r="R6" s="10">
        <f t="shared" si="6"/>
        <v>646</v>
      </c>
      <c r="S6" s="14">
        <f t="shared" si="7"/>
        <v>2456</v>
      </c>
      <c r="T6" s="15"/>
      <c r="U6" s="15"/>
      <c r="V6" s="14" t="e">
        <f t="shared" si="8"/>
        <v>#NUM!</v>
      </c>
      <c r="W6" s="10">
        <f t="shared" si="9"/>
        <v>497.00000000000006</v>
      </c>
      <c r="X6" s="99">
        <f t="shared" si="10"/>
        <v>1</v>
      </c>
      <c r="Y6" s="100">
        <f t="shared" si="11"/>
        <v>4</v>
      </c>
      <c r="Z6" s="101">
        <f t="shared" si="12"/>
        <v>11</v>
      </c>
      <c r="AA6" s="14">
        <f t="shared" si="13"/>
        <v>467</v>
      </c>
      <c r="AB6" s="102">
        <f t="shared" si="14"/>
        <v>3</v>
      </c>
      <c r="AC6" s="102">
        <f t="shared" si="15"/>
        <v>14</v>
      </c>
      <c r="AD6" s="102">
        <f t="shared" si="16"/>
        <v>2</v>
      </c>
      <c r="AE6" s="102">
        <f t="shared" si="17"/>
        <v>18</v>
      </c>
      <c r="AF6" s="102">
        <f t="shared" si="18"/>
        <v>18</v>
      </c>
      <c r="AG6" s="10" t="str">
        <f t="shared" si="19"/>
        <v>03-02-18</v>
      </c>
      <c r="AH6" s="15"/>
      <c r="AI6" s="15"/>
      <c r="AJ6" s="14" t="e">
        <f t="shared" si="20"/>
        <v>#NUM!</v>
      </c>
      <c r="AK6" s="15"/>
      <c r="AL6" s="61"/>
      <c r="AM6" s="14" t="e">
        <f t="shared" si="21"/>
        <v>#NUM!</v>
      </c>
      <c r="AN6" s="10">
        <f t="shared" si="22"/>
        <v>37670</v>
      </c>
      <c r="AO6" s="103" t="str">
        <f t="shared" si="23"/>
        <v>2035-06-30</v>
      </c>
      <c r="AP6" s="104" t="s">
        <v>34</v>
      </c>
    </row>
    <row r="7" spans="1:43" ht="30" customHeight="1">
      <c r="A7" s="1">
        <v>3</v>
      </c>
      <c r="B7" s="48" t="s">
        <v>307</v>
      </c>
      <c r="C7" s="8" t="s">
        <v>236</v>
      </c>
      <c r="D7" s="8">
        <v>8</v>
      </c>
      <c r="E7" s="8" t="s">
        <v>308</v>
      </c>
      <c r="F7" s="9">
        <v>29078</v>
      </c>
      <c r="G7" s="9">
        <v>39762</v>
      </c>
      <c r="H7" s="9">
        <v>41400</v>
      </c>
      <c r="I7" s="10">
        <f>DATE(DATEDIF(H7,$AO$1,"y"),DATEDIF(H7,$AO$1,"ym"),DATEDIF(H7,$AO$1,"md"))</f>
        <v>815</v>
      </c>
      <c r="J7" s="10"/>
      <c r="K7" s="9"/>
      <c r="L7" s="9"/>
      <c r="M7" s="14" t="e">
        <f>DATE(DATEDIF(K7,L7,"y"),DATEDIF(K7,L7,"ym"),DATEDIF(K7,L7,"md"))</f>
        <v>#NUM!</v>
      </c>
      <c r="N7" s="10">
        <f>(($AO$1-H7+1)*0.8)-(L7-K7+1)*0.8</f>
        <v>677.60000000000014</v>
      </c>
      <c r="O7" s="10">
        <f>YEAR(N7)+INT((MONTH(N7)-1+INT(DAY(N7)/IF(DAY(N7)=30,30,IF(DAY(N7)=31,31,30))))/12)-1900</f>
        <v>1</v>
      </c>
      <c r="P7" s="10">
        <f>MOD((MONTH(N7)-1)+INT(DAY(N7)/IF(DAY(N7)=30,30,IF(DAY(N7)=31,31,30))),12)</f>
        <v>10</v>
      </c>
      <c r="Q7" s="10">
        <f>MOD(DAY(N7),IF(DAY(N7)=30,30,IF(DAY(N7)=31,30,30)))</f>
        <v>7</v>
      </c>
      <c r="R7" s="10">
        <f>DATE(O7,P7,Q7)</f>
        <v>646</v>
      </c>
      <c r="S7" s="14">
        <f>DATE(DATEDIF(G7,$AO$1,"y"),DATEDIF(G7,$AO$1,"ym"),DATEDIF(G7,$AO$1,"md"))</f>
        <v>2456</v>
      </c>
      <c r="T7" s="15"/>
      <c r="U7" s="15"/>
      <c r="V7" s="14" t="e">
        <f>DATE(DATEDIF(T7,U7,"y"),DATEDIF(T7,U7,"ym"),DATEDIF(T7,U7,"md"))</f>
        <v>#NUM!</v>
      </c>
      <c r="W7" s="10">
        <f>(($AO$1-G7+1)*0.2)-((U7-T7+1)*0.2)</f>
        <v>497.00000000000006</v>
      </c>
      <c r="X7" s="99">
        <f>YEAR(W7)+INT((MONTH(W7)-1+INT(DAY(W7)/IF(DAY(W7)=30,30,IF(DAY(W7)=31,31,30))))/12)-1900</f>
        <v>1</v>
      </c>
      <c r="Y7" s="100">
        <f>MOD((MONTH(W7)-1)+INT(DAY(W7)/IF(DAY(W7)=30,30,IF(DAY(W7)=31,31,30))),12)</f>
        <v>4</v>
      </c>
      <c r="Z7" s="101">
        <f>MOD(DAY(W7),IF(DAY(W7)=30,30,IF(DAY(W7)=31,30,30)))</f>
        <v>11</v>
      </c>
      <c r="AA7" s="14">
        <f>DATE(X7,Y7,Z7)</f>
        <v>467</v>
      </c>
      <c r="AB7" s="102">
        <f>VALUE(IF(AC7&gt;=12,(X7+O7+1),(O7+X7)))</f>
        <v>3</v>
      </c>
      <c r="AC7" s="102">
        <f>IF(AE7&gt;=60,(Y7+P7+2),IF(AE7&gt;=30,(Y7+P7+1),(Y7+P7)))</f>
        <v>14</v>
      </c>
      <c r="AD7" s="102">
        <f>VALUE(IF(AC7&gt;=12,(AC7-12),AC7))</f>
        <v>2</v>
      </c>
      <c r="AE7" s="102">
        <f>Z7+Q7</f>
        <v>18</v>
      </c>
      <c r="AF7" s="102">
        <f>IF(AE7&gt;=30,MOD(AE7,30),AE7)</f>
        <v>18</v>
      </c>
      <c r="AG7" s="10" t="str">
        <f>CONCATENATE(IF(AB7&gt;=10,AB7,"0"&amp;AB7),IF(AD7&gt;=10,"-"&amp;AD7,"-"&amp;"0"&amp;AD7),IF(AF7&gt;=10,"-"&amp;AF7,"-0"&amp;AF7))</f>
        <v>03-02-18</v>
      </c>
      <c r="AH7" s="15"/>
      <c r="AI7" s="15"/>
      <c r="AJ7" s="14" t="e">
        <f>DATE(DATEDIF(AH7,AI7,"y"),DATEDIF(AH7,AI7,"ym"),DATEDIF(AH7,AI7,"md"))</f>
        <v>#NUM!</v>
      </c>
      <c r="AK7" s="15"/>
      <c r="AL7" s="61"/>
      <c r="AM7" s="14" t="e">
        <f>DATE(DATEDIF(AK7,AL7,"y"),DATEDIF(AK7,AL7,"ym"),DATEDIF(AK7,AL7,"md"))</f>
        <v>#NUM!</v>
      </c>
      <c r="AN7" s="10">
        <f>IF(ISERROR(AG7+(AI7-AH7)-(AL7-AK7)),AG7,(AG7+(AI7-AH7)-(AL7-AK7)))</f>
        <v>37670</v>
      </c>
      <c r="AO7" s="103" t="str">
        <f>CONCATENATE(TEXT(YEAR(F7)+60,"####"),"-",IF(MONTH(F7)&lt;=6,"06-30","12-31"))</f>
        <v>2039-12-31</v>
      </c>
      <c r="AP7" s="104"/>
      <c r="AQ7" s="1"/>
    </row>
    <row r="8" spans="1:43" s="7" customFormat="1" ht="37.5" customHeight="1">
      <c r="A8" s="1">
        <v>4</v>
      </c>
      <c r="B8" s="48" t="s">
        <v>309</v>
      </c>
      <c r="C8" s="8" t="s">
        <v>236</v>
      </c>
      <c r="D8" s="8">
        <v>8</v>
      </c>
      <c r="E8" s="8" t="s">
        <v>310</v>
      </c>
      <c r="F8" s="9">
        <v>30720</v>
      </c>
      <c r="G8" s="9">
        <v>39762</v>
      </c>
      <c r="H8" s="9">
        <v>41401</v>
      </c>
      <c r="I8" s="10">
        <f t="shared" si="0"/>
        <v>814</v>
      </c>
      <c r="J8" s="10" t="s">
        <v>311</v>
      </c>
      <c r="K8" s="9"/>
      <c r="L8" s="9"/>
      <c r="M8" s="14" t="e">
        <f t="shared" si="1"/>
        <v>#NUM!</v>
      </c>
      <c r="N8" s="10">
        <f t="shared" si="2"/>
        <v>676.80000000000007</v>
      </c>
      <c r="O8" s="10">
        <f t="shared" si="3"/>
        <v>1</v>
      </c>
      <c r="P8" s="10">
        <f t="shared" si="4"/>
        <v>10</v>
      </c>
      <c r="Q8" s="10">
        <f t="shared" si="5"/>
        <v>6</v>
      </c>
      <c r="R8" s="10">
        <f t="shared" si="6"/>
        <v>645</v>
      </c>
      <c r="S8" s="14">
        <f t="shared" si="7"/>
        <v>2456</v>
      </c>
      <c r="T8" s="15"/>
      <c r="U8" s="15"/>
      <c r="V8" s="14" t="e">
        <f t="shared" si="8"/>
        <v>#NUM!</v>
      </c>
      <c r="W8" s="10">
        <f t="shared" si="9"/>
        <v>497.00000000000006</v>
      </c>
      <c r="X8" s="99">
        <f t="shared" si="10"/>
        <v>1</v>
      </c>
      <c r="Y8" s="100">
        <f t="shared" si="11"/>
        <v>4</v>
      </c>
      <c r="Z8" s="101">
        <f t="shared" si="12"/>
        <v>11</v>
      </c>
      <c r="AA8" s="14">
        <f t="shared" si="13"/>
        <v>467</v>
      </c>
      <c r="AB8" s="102">
        <f t="shared" si="14"/>
        <v>3</v>
      </c>
      <c r="AC8" s="102">
        <f t="shared" si="15"/>
        <v>14</v>
      </c>
      <c r="AD8" s="102">
        <f t="shared" si="16"/>
        <v>2</v>
      </c>
      <c r="AE8" s="102">
        <f t="shared" si="17"/>
        <v>17</v>
      </c>
      <c r="AF8" s="102">
        <f t="shared" si="18"/>
        <v>17</v>
      </c>
      <c r="AG8" s="10" t="str">
        <f t="shared" si="19"/>
        <v>03-02-17</v>
      </c>
      <c r="AH8" s="15"/>
      <c r="AI8" s="15"/>
      <c r="AJ8" s="14" t="e">
        <f t="shared" si="20"/>
        <v>#NUM!</v>
      </c>
      <c r="AK8" s="15"/>
      <c r="AL8" s="61"/>
      <c r="AM8" s="14" t="e">
        <f t="shared" si="21"/>
        <v>#NUM!</v>
      </c>
      <c r="AN8" s="10">
        <f t="shared" si="22"/>
        <v>37669</v>
      </c>
      <c r="AO8" s="103" t="str">
        <f t="shared" si="23"/>
        <v>2044-06-30</v>
      </c>
      <c r="AP8" s="104"/>
      <c r="AQ8" s="1"/>
    </row>
    <row r="9" spans="1:43" s="7" customFormat="1" ht="30" customHeight="1">
      <c r="A9" s="1">
        <v>5</v>
      </c>
      <c r="B9" s="48" t="s">
        <v>312</v>
      </c>
      <c r="C9" s="8" t="s">
        <v>236</v>
      </c>
      <c r="D9" s="8">
        <v>8</v>
      </c>
      <c r="E9" s="8" t="s">
        <v>313</v>
      </c>
      <c r="F9" s="9">
        <v>29492</v>
      </c>
      <c r="G9" s="9">
        <v>39762</v>
      </c>
      <c r="H9" s="9">
        <v>41589</v>
      </c>
      <c r="I9" s="10">
        <f t="shared" si="0"/>
        <v>629</v>
      </c>
      <c r="J9" s="10"/>
      <c r="K9" s="9"/>
      <c r="L9" s="9"/>
      <c r="M9" s="14" t="e">
        <f t="shared" si="1"/>
        <v>#NUM!</v>
      </c>
      <c r="N9" s="10">
        <f t="shared" si="2"/>
        <v>526.40000000000009</v>
      </c>
      <c r="O9" s="10">
        <f t="shared" si="3"/>
        <v>1</v>
      </c>
      <c r="P9" s="10">
        <f t="shared" si="4"/>
        <v>5</v>
      </c>
      <c r="Q9" s="10">
        <f t="shared" si="5"/>
        <v>9</v>
      </c>
      <c r="R9" s="10">
        <f t="shared" si="6"/>
        <v>495</v>
      </c>
      <c r="S9" s="14">
        <f t="shared" si="7"/>
        <v>2456</v>
      </c>
      <c r="T9" s="15"/>
      <c r="U9" s="15"/>
      <c r="V9" s="14" t="e">
        <f t="shared" si="8"/>
        <v>#NUM!</v>
      </c>
      <c r="W9" s="10">
        <f t="shared" si="9"/>
        <v>497.00000000000006</v>
      </c>
      <c r="X9" s="99">
        <f t="shared" si="10"/>
        <v>1</v>
      </c>
      <c r="Y9" s="100">
        <f t="shared" si="11"/>
        <v>4</v>
      </c>
      <c r="Z9" s="101">
        <f t="shared" si="12"/>
        <v>11</v>
      </c>
      <c r="AA9" s="14">
        <f t="shared" si="13"/>
        <v>467</v>
      </c>
      <c r="AB9" s="102">
        <f t="shared" si="14"/>
        <v>2</v>
      </c>
      <c r="AC9" s="102">
        <f t="shared" si="15"/>
        <v>9</v>
      </c>
      <c r="AD9" s="102">
        <f t="shared" si="16"/>
        <v>9</v>
      </c>
      <c r="AE9" s="102">
        <f t="shared" si="17"/>
        <v>20</v>
      </c>
      <c r="AF9" s="102">
        <f t="shared" si="18"/>
        <v>20</v>
      </c>
      <c r="AG9" s="10" t="str">
        <f t="shared" si="19"/>
        <v>02-09-20</v>
      </c>
      <c r="AH9" s="15"/>
      <c r="AI9" s="15"/>
      <c r="AJ9" s="14" t="e">
        <f t="shared" si="20"/>
        <v>#NUM!</v>
      </c>
      <c r="AK9" s="15"/>
      <c r="AL9" s="61"/>
      <c r="AM9" s="14" t="e">
        <f t="shared" si="21"/>
        <v>#NUM!</v>
      </c>
      <c r="AN9" s="10">
        <f t="shared" si="22"/>
        <v>37519</v>
      </c>
      <c r="AO9" s="103" t="str">
        <f t="shared" si="23"/>
        <v>2040-12-31</v>
      </c>
      <c r="AP9" s="17"/>
    </row>
    <row r="10" spans="1:43" s="7" customFormat="1" ht="30" customHeight="1">
      <c r="A10" s="1">
        <v>6</v>
      </c>
      <c r="B10" s="48" t="s">
        <v>314</v>
      </c>
      <c r="C10" s="8" t="s">
        <v>236</v>
      </c>
      <c r="D10" s="8">
        <v>8</v>
      </c>
      <c r="E10" s="8" t="s">
        <v>315</v>
      </c>
      <c r="F10" s="9">
        <v>27139</v>
      </c>
      <c r="G10" s="9">
        <v>39762</v>
      </c>
      <c r="H10" s="9">
        <v>41701</v>
      </c>
      <c r="I10" s="10">
        <f t="shared" si="0"/>
        <v>514</v>
      </c>
      <c r="J10" s="10"/>
      <c r="K10" s="9"/>
      <c r="L10" s="9"/>
      <c r="M10" s="14" t="e">
        <f t="shared" si="1"/>
        <v>#NUM!</v>
      </c>
      <c r="N10" s="10">
        <f t="shared" si="2"/>
        <v>436.8</v>
      </c>
      <c r="O10" s="10">
        <f t="shared" si="3"/>
        <v>1</v>
      </c>
      <c r="P10" s="10">
        <f t="shared" si="4"/>
        <v>2</v>
      </c>
      <c r="Q10" s="10">
        <f t="shared" si="5"/>
        <v>11</v>
      </c>
      <c r="R10" s="10">
        <f t="shared" si="6"/>
        <v>408</v>
      </c>
      <c r="S10" s="14">
        <f t="shared" si="7"/>
        <v>2456</v>
      </c>
      <c r="T10" s="15"/>
      <c r="U10" s="15"/>
      <c r="V10" s="14" t="e">
        <f t="shared" si="8"/>
        <v>#NUM!</v>
      </c>
      <c r="W10" s="10">
        <f t="shared" si="9"/>
        <v>497.00000000000006</v>
      </c>
      <c r="X10" s="99">
        <f t="shared" si="10"/>
        <v>1</v>
      </c>
      <c r="Y10" s="100">
        <f t="shared" si="11"/>
        <v>4</v>
      </c>
      <c r="Z10" s="101">
        <f t="shared" si="12"/>
        <v>11</v>
      </c>
      <c r="AA10" s="14">
        <f t="shared" si="13"/>
        <v>467</v>
      </c>
      <c r="AB10" s="102">
        <f t="shared" si="14"/>
        <v>2</v>
      </c>
      <c r="AC10" s="102">
        <f t="shared" si="15"/>
        <v>6</v>
      </c>
      <c r="AD10" s="102">
        <f t="shared" si="16"/>
        <v>6</v>
      </c>
      <c r="AE10" s="102">
        <f t="shared" si="17"/>
        <v>22</v>
      </c>
      <c r="AF10" s="102">
        <f t="shared" si="18"/>
        <v>22</v>
      </c>
      <c r="AG10" s="10" t="str">
        <f t="shared" si="19"/>
        <v>02-06-22</v>
      </c>
      <c r="AH10" s="15"/>
      <c r="AI10" s="15"/>
      <c r="AJ10" s="15" t="e">
        <f t="shared" si="20"/>
        <v>#NUM!</v>
      </c>
      <c r="AK10" s="15"/>
      <c r="AL10" s="61"/>
      <c r="AM10" s="14" t="e">
        <f t="shared" si="21"/>
        <v>#NUM!</v>
      </c>
      <c r="AN10" s="10">
        <f t="shared" si="22"/>
        <v>37429</v>
      </c>
      <c r="AO10" s="103" t="str">
        <f t="shared" si="23"/>
        <v>2034-06-30</v>
      </c>
      <c r="AP10" s="104"/>
    </row>
    <row r="11" spans="1:43" s="7" customFormat="1" ht="30" customHeight="1">
      <c r="A11" s="1">
        <v>7</v>
      </c>
      <c r="B11" s="48" t="s">
        <v>312</v>
      </c>
      <c r="C11" s="8" t="s">
        <v>236</v>
      </c>
      <c r="D11" s="8">
        <v>8</v>
      </c>
      <c r="E11" s="8" t="s">
        <v>316</v>
      </c>
      <c r="F11" s="9">
        <v>31383</v>
      </c>
      <c r="G11" s="9">
        <v>39762</v>
      </c>
      <c r="H11" s="9">
        <v>41705</v>
      </c>
      <c r="I11" s="10">
        <f t="shared" si="0"/>
        <v>510</v>
      </c>
      <c r="J11" s="10"/>
      <c r="K11" s="9"/>
      <c r="L11" s="9"/>
      <c r="M11" s="14" t="e">
        <f t="shared" si="1"/>
        <v>#NUM!</v>
      </c>
      <c r="N11" s="10">
        <f t="shared" si="2"/>
        <v>433.6</v>
      </c>
      <c r="O11" s="10">
        <f t="shared" si="3"/>
        <v>1</v>
      </c>
      <c r="P11" s="10">
        <f t="shared" si="4"/>
        <v>2</v>
      </c>
      <c r="Q11" s="10">
        <f t="shared" si="5"/>
        <v>8</v>
      </c>
      <c r="R11" s="10">
        <f t="shared" si="6"/>
        <v>405</v>
      </c>
      <c r="S11" s="14">
        <f t="shared" si="7"/>
        <v>2456</v>
      </c>
      <c r="T11" s="15"/>
      <c r="U11" s="15"/>
      <c r="V11" s="14" t="e">
        <f t="shared" si="8"/>
        <v>#NUM!</v>
      </c>
      <c r="W11" s="10">
        <f t="shared" si="9"/>
        <v>497.00000000000006</v>
      </c>
      <c r="X11" s="99">
        <f t="shared" si="10"/>
        <v>1</v>
      </c>
      <c r="Y11" s="100">
        <f t="shared" si="11"/>
        <v>4</v>
      </c>
      <c r="Z11" s="101">
        <f t="shared" si="12"/>
        <v>11</v>
      </c>
      <c r="AA11" s="14">
        <f t="shared" si="13"/>
        <v>467</v>
      </c>
      <c r="AB11" s="102">
        <f t="shared" si="14"/>
        <v>2</v>
      </c>
      <c r="AC11" s="102">
        <f t="shared" si="15"/>
        <v>6</v>
      </c>
      <c r="AD11" s="102">
        <f t="shared" si="16"/>
        <v>6</v>
      </c>
      <c r="AE11" s="102">
        <f t="shared" si="17"/>
        <v>19</v>
      </c>
      <c r="AF11" s="102">
        <f t="shared" si="18"/>
        <v>19</v>
      </c>
      <c r="AG11" s="10" t="str">
        <f t="shared" si="19"/>
        <v>02-06-19</v>
      </c>
      <c r="AH11" s="15"/>
      <c r="AI11" s="15"/>
      <c r="AJ11" s="15" t="e">
        <f t="shared" si="20"/>
        <v>#NUM!</v>
      </c>
      <c r="AK11" s="15"/>
      <c r="AL11" s="61"/>
      <c r="AM11" s="14" t="e">
        <f t="shared" si="21"/>
        <v>#NUM!</v>
      </c>
      <c r="AN11" s="10">
        <f t="shared" si="22"/>
        <v>37426</v>
      </c>
      <c r="AO11" s="103" t="str">
        <f t="shared" si="23"/>
        <v>2045-12-31</v>
      </c>
      <c r="AP11" s="17"/>
    </row>
    <row r="12" spans="1:43" s="7" customFormat="1" ht="30" customHeight="1">
      <c r="A12" s="1">
        <v>8</v>
      </c>
      <c r="B12" s="48" t="s">
        <v>312</v>
      </c>
      <c r="C12" s="8" t="s">
        <v>236</v>
      </c>
      <c r="D12" s="8">
        <v>8</v>
      </c>
      <c r="E12" s="8" t="s">
        <v>317</v>
      </c>
      <c r="F12" s="9">
        <v>29892</v>
      </c>
      <c r="G12" s="9">
        <v>39762</v>
      </c>
      <c r="H12" s="9">
        <v>41705</v>
      </c>
      <c r="I12" s="10">
        <f t="shared" si="0"/>
        <v>510</v>
      </c>
      <c r="J12" s="10"/>
      <c r="K12" s="9"/>
      <c r="L12" s="9"/>
      <c r="M12" s="14" t="e">
        <f t="shared" si="1"/>
        <v>#NUM!</v>
      </c>
      <c r="N12" s="10">
        <f t="shared" si="2"/>
        <v>433.6</v>
      </c>
      <c r="O12" s="10">
        <f t="shared" si="3"/>
        <v>1</v>
      </c>
      <c r="P12" s="10">
        <f t="shared" si="4"/>
        <v>2</v>
      </c>
      <c r="Q12" s="10">
        <f t="shared" si="5"/>
        <v>8</v>
      </c>
      <c r="R12" s="10">
        <f t="shared" si="6"/>
        <v>405</v>
      </c>
      <c r="S12" s="14">
        <f t="shared" si="7"/>
        <v>2456</v>
      </c>
      <c r="T12" s="15"/>
      <c r="U12" s="15"/>
      <c r="V12" s="14" t="e">
        <f t="shared" si="8"/>
        <v>#NUM!</v>
      </c>
      <c r="W12" s="10">
        <f t="shared" si="9"/>
        <v>497.00000000000006</v>
      </c>
      <c r="X12" s="99">
        <f t="shared" si="10"/>
        <v>1</v>
      </c>
      <c r="Y12" s="100">
        <f t="shared" si="11"/>
        <v>4</v>
      </c>
      <c r="Z12" s="101">
        <f t="shared" si="12"/>
        <v>11</v>
      </c>
      <c r="AA12" s="14">
        <f t="shared" si="13"/>
        <v>467</v>
      </c>
      <c r="AB12" s="102">
        <f t="shared" si="14"/>
        <v>2</v>
      </c>
      <c r="AC12" s="102">
        <f t="shared" si="15"/>
        <v>6</v>
      </c>
      <c r="AD12" s="102">
        <f t="shared" si="16"/>
        <v>6</v>
      </c>
      <c r="AE12" s="102">
        <f t="shared" si="17"/>
        <v>19</v>
      </c>
      <c r="AF12" s="102">
        <f t="shared" si="18"/>
        <v>19</v>
      </c>
      <c r="AG12" s="10" t="str">
        <f t="shared" si="19"/>
        <v>02-06-19</v>
      </c>
      <c r="AH12" s="15"/>
      <c r="AI12" s="15"/>
      <c r="AJ12" s="15" t="e">
        <f t="shared" si="20"/>
        <v>#NUM!</v>
      </c>
      <c r="AK12" s="15"/>
      <c r="AL12" s="61"/>
      <c r="AM12" s="14" t="e">
        <f t="shared" si="21"/>
        <v>#NUM!</v>
      </c>
      <c r="AN12" s="10">
        <f t="shared" si="22"/>
        <v>37426</v>
      </c>
      <c r="AO12" s="103" t="str">
        <f t="shared" si="23"/>
        <v>2041-12-31</v>
      </c>
      <c r="AP12" s="104"/>
    </row>
    <row r="13" spans="1:43" s="7" customFormat="1" ht="30" customHeight="1">
      <c r="A13" s="1">
        <v>9</v>
      </c>
      <c r="B13" s="48" t="s">
        <v>318</v>
      </c>
      <c r="C13" s="8" t="s">
        <v>236</v>
      </c>
      <c r="D13" s="8">
        <v>8</v>
      </c>
      <c r="E13" s="8" t="s">
        <v>319</v>
      </c>
      <c r="F13" s="9">
        <v>31038</v>
      </c>
      <c r="G13" s="9">
        <v>39762</v>
      </c>
      <c r="H13" s="9">
        <v>41705</v>
      </c>
      <c r="I13" s="10">
        <f t="shared" si="0"/>
        <v>510</v>
      </c>
      <c r="J13" s="10"/>
      <c r="K13" s="9"/>
      <c r="L13" s="9"/>
      <c r="M13" s="14" t="e">
        <f t="shared" si="1"/>
        <v>#NUM!</v>
      </c>
      <c r="N13" s="10">
        <f t="shared" si="2"/>
        <v>433.6</v>
      </c>
      <c r="O13" s="10">
        <f t="shared" si="3"/>
        <v>1</v>
      </c>
      <c r="P13" s="10">
        <f t="shared" si="4"/>
        <v>2</v>
      </c>
      <c r="Q13" s="10">
        <f t="shared" si="5"/>
        <v>8</v>
      </c>
      <c r="R13" s="10">
        <f t="shared" si="6"/>
        <v>405</v>
      </c>
      <c r="S13" s="14">
        <f t="shared" si="7"/>
        <v>2456</v>
      </c>
      <c r="T13" s="15"/>
      <c r="U13" s="15"/>
      <c r="V13" s="14" t="e">
        <f t="shared" si="8"/>
        <v>#NUM!</v>
      </c>
      <c r="W13" s="10">
        <f t="shared" si="9"/>
        <v>497.00000000000006</v>
      </c>
      <c r="X13" s="99">
        <f t="shared" si="10"/>
        <v>1</v>
      </c>
      <c r="Y13" s="100">
        <f t="shared" si="11"/>
        <v>4</v>
      </c>
      <c r="Z13" s="101">
        <f t="shared" si="12"/>
        <v>11</v>
      </c>
      <c r="AA13" s="14">
        <f t="shared" si="13"/>
        <v>467</v>
      </c>
      <c r="AB13" s="102">
        <f t="shared" si="14"/>
        <v>2</v>
      </c>
      <c r="AC13" s="102">
        <f t="shared" si="15"/>
        <v>6</v>
      </c>
      <c r="AD13" s="102">
        <f t="shared" si="16"/>
        <v>6</v>
      </c>
      <c r="AE13" s="102">
        <f t="shared" si="17"/>
        <v>19</v>
      </c>
      <c r="AF13" s="102">
        <f t="shared" si="18"/>
        <v>19</v>
      </c>
      <c r="AG13" s="10" t="str">
        <f t="shared" si="19"/>
        <v>02-06-19</v>
      </c>
      <c r="AH13" s="15"/>
      <c r="AI13" s="15"/>
      <c r="AJ13" s="15" t="e">
        <f t="shared" si="20"/>
        <v>#NUM!</v>
      </c>
      <c r="AK13" s="15"/>
      <c r="AL13" s="61"/>
      <c r="AM13" s="14" t="e">
        <f t="shared" si="21"/>
        <v>#NUM!</v>
      </c>
      <c r="AN13" s="10">
        <f t="shared" si="22"/>
        <v>37426</v>
      </c>
      <c r="AO13" s="103" t="str">
        <f t="shared" si="23"/>
        <v>2044-12-31</v>
      </c>
      <c r="AP13" s="104"/>
    </row>
    <row r="14" spans="1:43" s="7" customFormat="1" ht="30" customHeight="1">
      <c r="A14" s="1">
        <v>10</v>
      </c>
      <c r="B14" s="48" t="s">
        <v>320</v>
      </c>
      <c r="C14" s="8" t="s">
        <v>236</v>
      </c>
      <c r="D14" s="8">
        <v>8</v>
      </c>
      <c r="E14" s="8" t="s">
        <v>321</v>
      </c>
      <c r="F14" s="9">
        <v>30547</v>
      </c>
      <c r="G14" s="9">
        <v>39762</v>
      </c>
      <c r="H14" s="9">
        <v>41705</v>
      </c>
      <c r="I14" s="10">
        <f t="shared" si="0"/>
        <v>510</v>
      </c>
      <c r="J14" s="10"/>
      <c r="K14" s="9"/>
      <c r="L14" s="9"/>
      <c r="M14" s="14" t="e">
        <f t="shared" si="1"/>
        <v>#NUM!</v>
      </c>
      <c r="N14" s="10">
        <f t="shared" si="2"/>
        <v>433.6</v>
      </c>
      <c r="O14" s="10">
        <f t="shared" si="3"/>
        <v>1</v>
      </c>
      <c r="P14" s="10">
        <f t="shared" si="4"/>
        <v>2</v>
      </c>
      <c r="Q14" s="10">
        <f t="shared" si="5"/>
        <v>8</v>
      </c>
      <c r="R14" s="10">
        <f t="shared" si="6"/>
        <v>405</v>
      </c>
      <c r="S14" s="14">
        <f t="shared" si="7"/>
        <v>2456</v>
      </c>
      <c r="T14" s="15"/>
      <c r="U14" s="15"/>
      <c r="V14" s="14" t="e">
        <f t="shared" si="8"/>
        <v>#NUM!</v>
      </c>
      <c r="W14" s="10">
        <f t="shared" si="9"/>
        <v>497.00000000000006</v>
      </c>
      <c r="X14" s="99">
        <f t="shared" si="10"/>
        <v>1</v>
      </c>
      <c r="Y14" s="100">
        <f t="shared" si="11"/>
        <v>4</v>
      </c>
      <c r="Z14" s="101">
        <f t="shared" si="12"/>
        <v>11</v>
      </c>
      <c r="AA14" s="14">
        <f t="shared" si="13"/>
        <v>467</v>
      </c>
      <c r="AB14" s="102">
        <f t="shared" si="14"/>
        <v>2</v>
      </c>
      <c r="AC14" s="102">
        <f t="shared" si="15"/>
        <v>6</v>
      </c>
      <c r="AD14" s="102">
        <f t="shared" si="16"/>
        <v>6</v>
      </c>
      <c r="AE14" s="102">
        <f t="shared" si="17"/>
        <v>19</v>
      </c>
      <c r="AF14" s="102">
        <f t="shared" si="18"/>
        <v>19</v>
      </c>
      <c r="AG14" s="10" t="str">
        <f t="shared" si="19"/>
        <v>02-06-19</v>
      </c>
      <c r="AH14" s="15"/>
      <c r="AI14" s="15"/>
      <c r="AJ14" s="15" t="e">
        <f t="shared" si="20"/>
        <v>#NUM!</v>
      </c>
      <c r="AK14" s="15"/>
      <c r="AL14" s="61"/>
      <c r="AM14" s="14" t="e">
        <f t="shared" si="21"/>
        <v>#NUM!</v>
      </c>
      <c r="AN14" s="10">
        <f t="shared" si="22"/>
        <v>37426</v>
      </c>
      <c r="AO14" s="103" t="str">
        <f t="shared" si="23"/>
        <v>2043-12-31</v>
      </c>
      <c r="AP14" s="104"/>
      <c r="AQ14" s="135"/>
    </row>
    <row r="15" spans="1:43" s="7" customFormat="1" ht="30" customHeight="1">
      <c r="A15" s="1">
        <v>11</v>
      </c>
      <c r="B15" s="48" t="s">
        <v>322</v>
      </c>
      <c r="C15" s="8" t="s">
        <v>236</v>
      </c>
      <c r="D15" s="8">
        <v>8</v>
      </c>
      <c r="E15" s="8" t="s">
        <v>323</v>
      </c>
      <c r="F15" s="9">
        <v>31224</v>
      </c>
      <c r="G15" s="9">
        <v>39762</v>
      </c>
      <c r="H15" s="9">
        <v>41705</v>
      </c>
      <c r="I15" s="10">
        <f t="shared" si="0"/>
        <v>510</v>
      </c>
      <c r="J15" s="10"/>
      <c r="K15" s="9"/>
      <c r="L15" s="9"/>
      <c r="M15" s="14" t="e">
        <f t="shared" si="1"/>
        <v>#NUM!</v>
      </c>
      <c r="N15" s="10">
        <f t="shared" si="2"/>
        <v>433.6</v>
      </c>
      <c r="O15" s="10">
        <f t="shared" si="3"/>
        <v>1</v>
      </c>
      <c r="P15" s="10">
        <f t="shared" si="4"/>
        <v>2</v>
      </c>
      <c r="Q15" s="10">
        <f t="shared" si="5"/>
        <v>8</v>
      </c>
      <c r="R15" s="10">
        <f t="shared" si="6"/>
        <v>405</v>
      </c>
      <c r="S15" s="14">
        <f t="shared" si="7"/>
        <v>2456</v>
      </c>
      <c r="T15" s="15"/>
      <c r="U15" s="15"/>
      <c r="V15" s="14" t="e">
        <f t="shared" si="8"/>
        <v>#NUM!</v>
      </c>
      <c r="W15" s="10">
        <f t="shared" si="9"/>
        <v>497.00000000000006</v>
      </c>
      <c r="X15" s="99">
        <f t="shared" si="10"/>
        <v>1</v>
      </c>
      <c r="Y15" s="100">
        <f t="shared" si="11"/>
        <v>4</v>
      </c>
      <c r="Z15" s="101">
        <f t="shared" si="12"/>
        <v>11</v>
      </c>
      <c r="AA15" s="14">
        <f t="shared" si="13"/>
        <v>467</v>
      </c>
      <c r="AB15" s="102">
        <f t="shared" si="14"/>
        <v>2</v>
      </c>
      <c r="AC15" s="102">
        <f t="shared" si="15"/>
        <v>6</v>
      </c>
      <c r="AD15" s="102">
        <f t="shared" si="16"/>
        <v>6</v>
      </c>
      <c r="AE15" s="102">
        <f t="shared" si="17"/>
        <v>19</v>
      </c>
      <c r="AF15" s="102">
        <f t="shared" si="18"/>
        <v>19</v>
      </c>
      <c r="AG15" s="10" t="str">
        <f t="shared" si="19"/>
        <v>02-06-19</v>
      </c>
      <c r="AH15" s="15"/>
      <c r="AI15" s="15"/>
      <c r="AJ15" s="15" t="e">
        <f t="shared" si="20"/>
        <v>#NUM!</v>
      </c>
      <c r="AK15" s="15"/>
      <c r="AL15" s="61"/>
      <c r="AM15" s="14" t="e">
        <f t="shared" si="21"/>
        <v>#NUM!</v>
      </c>
      <c r="AN15" s="10">
        <f t="shared" si="22"/>
        <v>37426</v>
      </c>
      <c r="AO15" s="103" t="str">
        <f t="shared" si="23"/>
        <v>2045-06-30</v>
      </c>
      <c r="AP15" s="104"/>
    </row>
    <row r="16" spans="1:43" s="7" customFormat="1" ht="30" customHeight="1">
      <c r="A16" s="1">
        <v>12</v>
      </c>
      <c r="B16" s="48" t="s">
        <v>324</v>
      </c>
      <c r="C16" s="8" t="s">
        <v>236</v>
      </c>
      <c r="D16" s="8">
        <v>8</v>
      </c>
      <c r="E16" s="8" t="s">
        <v>325</v>
      </c>
      <c r="F16" s="9">
        <v>28964</v>
      </c>
      <c r="G16" s="9">
        <v>39762</v>
      </c>
      <c r="H16" s="9">
        <v>41705</v>
      </c>
      <c r="I16" s="10">
        <f t="shared" si="0"/>
        <v>510</v>
      </c>
      <c r="J16" s="10" t="s">
        <v>326</v>
      </c>
      <c r="K16" s="9"/>
      <c r="L16" s="9"/>
      <c r="M16" s="14" t="e">
        <f t="shared" si="1"/>
        <v>#NUM!</v>
      </c>
      <c r="N16" s="10">
        <f t="shared" si="2"/>
        <v>433.6</v>
      </c>
      <c r="O16" s="10">
        <f t="shared" si="3"/>
        <v>1</v>
      </c>
      <c r="P16" s="10">
        <f t="shared" si="4"/>
        <v>2</v>
      </c>
      <c r="Q16" s="10">
        <f t="shared" si="5"/>
        <v>8</v>
      </c>
      <c r="R16" s="10">
        <f t="shared" si="6"/>
        <v>405</v>
      </c>
      <c r="S16" s="14">
        <f t="shared" si="7"/>
        <v>2456</v>
      </c>
      <c r="T16" s="15"/>
      <c r="U16" s="15"/>
      <c r="V16" s="14" t="e">
        <f t="shared" si="8"/>
        <v>#NUM!</v>
      </c>
      <c r="W16" s="10">
        <f t="shared" si="9"/>
        <v>497.00000000000006</v>
      </c>
      <c r="X16" s="99">
        <f t="shared" si="10"/>
        <v>1</v>
      </c>
      <c r="Y16" s="100">
        <f t="shared" si="11"/>
        <v>4</v>
      </c>
      <c r="Z16" s="101">
        <f t="shared" si="12"/>
        <v>11</v>
      </c>
      <c r="AA16" s="14">
        <f t="shared" si="13"/>
        <v>467</v>
      </c>
      <c r="AB16" s="102">
        <f t="shared" si="14"/>
        <v>2</v>
      </c>
      <c r="AC16" s="102">
        <f t="shared" si="15"/>
        <v>6</v>
      </c>
      <c r="AD16" s="102">
        <f t="shared" si="16"/>
        <v>6</v>
      </c>
      <c r="AE16" s="102">
        <f t="shared" si="17"/>
        <v>19</v>
      </c>
      <c r="AF16" s="102">
        <f t="shared" si="18"/>
        <v>19</v>
      </c>
      <c r="AG16" s="10" t="str">
        <f t="shared" si="19"/>
        <v>02-06-19</v>
      </c>
      <c r="AH16" s="15"/>
      <c r="AI16" s="15"/>
      <c r="AJ16" s="15" t="e">
        <f t="shared" si="20"/>
        <v>#NUM!</v>
      </c>
      <c r="AK16" s="15"/>
      <c r="AL16" s="61"/>
      <c r="AM16" s="14" t="e">
        <f t="shared" si="21"/>
        <v>#NUM!</v>
      </c>
      <c r="AN16" s="10">
        <f t="shared" si="22"/>
        <v>37426</v>
      </c>
      <c r="AO16" s="103" t="str">
        <f t="shared" si="23"/>
        <v>2039-06-30</v>
      </c>
      <c r="AP16" s="104"/>
      <c r="AQ16" s="135"/>
    </row>
    <row r="17" spans="1:43" s="7" customFormat="1" ht="30" customHeight="1">
      <c r="A17" s="1">
        <v>13</v>
      </c>
      <c r="B17" s="208" t="s">
        <v>280</v>
      </c>
      <c r="C17" s="209" t="s">
        <v>236</v>
      </c>
      <c r="D17" s="8">
        <v>8</v>
      </c>
      <c r="E17" s="209" t="s">
        <v>327</v>
      </c>
      <c r="F17" s="210">
        <v>30651</v>
      </c>
      <c r="G17" s="210">
        <v>39762</v>
      </c>
      <c r="H17" s="9">
        <v>41705</v>
      </c>
      <c r="I17" s="10">
        <f t="shared" si="0"/>
        <v>510</v>
      </c>
      <c r="J17" s="10" t="s">
        <v>328</v>
      </c>
      <c r="K17" s="210"/>
      <c r="L17" s="210"/>
      <c r="M17" s="14" t="e">
        <f t="shared" si="1"/>
        <v>#NUM!</v>
      </c>
      <c r="N17" s="10">
        <f t="shared" si="2"/>
        <v>433.6</v>
      </c>
      <c r="O17" s="10">
        <f t="shared" si="3"/>
        <v>1</v>
      </c>
      <c r="P17" s="10">
        <f t="shared" si="4"/>
        <v>2</v>
      </c>
      <c r="Q17" s="10">
        <f t="shared" si="5"/>
        <v>8</v>
      </c>
      <c r="R17" s="10">
        <f t="shared" si="6"/>
        <v>405</v>
      </c>
      <c r="S17" s="14">
        <f t="shared" si="7"/>
        <v>2456</v>
      </c>
      <c r="T17" s="211"/>
      <c r="U17" s="211"/>
      <c r="V17" s="14" t="e">
        <f t="shared" si="8"/>
        <v>#NUM!</v>
      </c>
      <c r="W17" s="10">
        <f t="shared" si="9"/>
        <v>497.00000000000006</v>
      </c>
      <c r="X17" s="99">
        <f t="shared" si="10"/>
        <v>1</v>
      </c>
      <c r="Y17" s="100">
        <f t="shared" si="11"/>
        <v>4</v>
      </c>
      <c r="Z17" s="101">
        <f t="shared" si="12"/>
        <v>11</v>
      </c>
      <c r="AA17" s="14">
        <f t="shared" si="13"/>
        <v>467</v>
      </c>
      <c r="AB17" s="102">
        <f t="shared" si="14"/>
        <v>2</v>
      </c>
      <c r="AC17" s="102">
        <f t="shared" si="15"/>
        <v>6</v>
      </c>
      <c r="AD17" s="102">
        <f t="shared" si="16"/>
        <v>6</v>
      </c>
      <c r="AE17" s="102">
        <f t="shared" si="17"/>
        <v>19</v>
      </c>
      <c r="AF17" s="102">
        <f t="shared" si="18"/>
        <v>19</v>
      </c>
      <c r="AG17" s="10" t="str">
        <f t="shared" si="19"/>
        <v>02-06-19</v>
      </c>
      <c r="AH17" s="211"/>
      <c r="AI17" s="211"/>
      <c r="AJ17" s="211" t="e">
        <f t="shared" si="20"/>
        <v>#NUM!</v>
      </c>
      <c r="AK17" s="211"/>
      <c r="AL17" s="212"/>
      <c r="AM17" s="14" t="e">
        <f t="shared" si="21"/>
        <v>#NUM!</v>
      </c>
      <c r="AN17" s="10">
        <f t="shared" si="22"/>
        <v>37426</v>
      </c>
      <c r="AO17" s="103" t="str">
        <f t="shared" si="23"/>
        <v>2043-12-31</v>
      </c>
      <c r="AP17" s="104"/>
    </row>
    <row r="18" spans="1:43" s="7" customFormat="1" ht="30" customHeight="1">
      <c r="A18" s="1">
        <v>14</v>
      </c>
      <c r="B18" s="48" t="s">
        <v>329</v>
      </c>
      <c r="C18" s="8" t="s">
        <v>236</v>
      </c>
      <c r="D18" s="8">
        <v>8</v>
      </c>
      <c r="E18" s="8" t="s">
        <v>330</v>
      </c>
      <c r="F18" s="9">
        <v>28476</v>
      </c>
      <c r="G18" s="9">
        <v>39762</v>
      </c>
      <c r="H18" s="9">
        <v>41705</v>
      </c>
      <c r="I18" s="10">
        <f t="shared" si="0"/>
        <v>510</v>
      </c>
      <c r="J18" s="10"/>
      <c r="K18" s="9"/>
      <c r="L18" s="9"/>
      <c r="M18" s="14" t="e">
        <f t="shared" si="1"/>
        <v>#NUM!</v>
      </c>
      <c r="N18" s="10">
        <f t="shared" si="2"/>
        <v>433.6</v>
      </c>
      <c r="O18" s="10">
        <f t="shared" si="3"/>
        <v>1</v>
      </c>
      <c r="P18" s="10">
        <f t="shared" si="4"/>
        <v>2</v>
      </c>
      <c r="Q18" s="10">
        <f t="shared" si="5"/>
        <v>8</v>
      </c>
      <c r="R18" s="10">
        <f t="shared" si="6"/>
        <v>405</v>
      </c>
      <c r="S18" s="14">
        <f t="shared" si="7"/>
        <v>2456</v>
      </c>
      <c r="T18" s="15"/>
      <c r="U18" s="15"/>
      <c r="V18" s="14" t="e">
        <f t="shared" si="8"/>
        <v>#NUM!</v>
      </c>
      <c r="W18" s="10">
        <f t="shared" si="9"/>
        <v>497.00000000000006</v>
      </c>
      <c r="X18" s="99">
        <f t="shared" si="10"/>
        <v>1</v>
      </c>
      <c r="Y18" s="100">
        <f t="shared" si="11"/>
        <v>4</v>
      </c>
      <c r="Z18" s="101">
        <f t="shared" si="12"/>
        <v>11</v>
      </c>
      <c r="AA18" s="14">
        <f t="shared" si="13"/>
        <v>467</v>
      </c>
      <c r="AB18" s="102">
        <f t="shared" si="14"/>
        <v>2</v>
      </c>
      <c r="AC18" s="102">
        <f t="shared" si="15"/>
        <v>6</v>
      </c>
      <c r="AD18" s="102">
        <f t="shared" si="16"/>
        <v>6</v>
      </c>
      <c r="AE18" s="102">
        <f t="shared" si="17"/>
        <v>19</v>
      </c>
      <c r="AF18" s="102">
        <f t="shared" si="18"/>
        <v>19</v>
      </c>
      <c r="AG18" s="10" t="str">
        <f t="shared" si="19"/>
        <v>02-06-19</v>
      </c>
      <c r="AH18" s="15"/>
      <c r="AI18" s="15"/>
      <c r="AJ18" s="15" t="e">
        <f t="shared" si="20"/>
        <v>#NUM!</v>
      </c>
      <c r="AK18" s="15"/>
      <c r="AL18" s="61"/>
      <c r="AM18" s="14" t="e">
        <f t="shared" si="21"/>
        <v>#NUM!</v>
      </c>
      <c r="AN18" s="10">
        <f t="shared" si="22"/>
        <v>37426</v>
      </c>
      <c r="AO18" s="103" t="str">
        <f t="shared" si="23"/>
        <v>2037-12-31</v>
      </c>
      <c r="AP18" s="104"/>
    </row>
    <row r="19" spans="1:43" s="7" customFormat="1" ht="30" customHeight="1">
      <c r="A19" s="1">
        <v>15</v>
      </c>
      <c r="B19" s="48" t="s">
        <v>331</v>
      </c>
      <c r="C19" s="8" t="s">
        <v>236</v>
      </c>
      <c r="D19" s="8">
        <v>8</v>
      </c>
      <c r="E19" s="8" t="s">
        <v>332</v>
      </c>
      <c r="F19" s="9">
        <v>29021</v>
      </c>
      <c r="G19" s="9">
        <v>39762</v>
      </c>
      <c r="H19" s="9">
        <v>41705</v>
      </c>
      <c r="I19" s="10">
        <f t="shared" si="0"/>
        <v>510</v>
      </c>
      <c r="J19" s="10"/>
      <c r="K19" s="9"/>
      <c r="L19" s="9"/>
      <c r="M19" s="14" t="e">
        <f t="shared" si="1"/>
        <v>#NUM!</v>
      </c>
      <c r="N19" s="10">
        <f t="shared" si="2"/>
        <v>433.6</v>
      </c>
      <c r="O19" s="10">
        <f t="shared" si="3"/>
        <v>1</v>
      </c>
      <c r="P19" s="10">
        <f t="shared" si="4"/>
        <v>2</v>
      </c>
      <c r="Q19" s="10">
        <f t="shared" si="5"/>
        <v>8</v>
      </c>
      <c r="R19" s="10">
        <f t="shared" si="6"/>
        <v>405</v>
      </c>
      <c r="S19" s="14">
        <f t="shared" si="7"/>
        <v>2456</v>
      </c>
      <c r="T19" s="15"/>
      <c r="U19" s="15"/>
      <c r="V19" s="14" t="e">
        <f t="shared" si="8"/>
        <v>#NUM!</v>
      </c>
      <c r="W19" s="10">
        <f t="shared" si="9"/>
        <v>497.00000000000006</v>
      </c>
      <c r="X19" s="99">
        <f t="shared" si="10"/>
        <v>1</v>
      </c>
      <c r="Y19" s="100">
        <f t="shared" si="11"/>
        <v>4</v>
      </c>
      <c r="Z19" s="101">
        <f t="shared" si="12"/>
        <v>11</v>
      </c>
      <c r="AA19" s="14">
        <f t="shared" si="13"/>
        <v>467</v>
      </c>
      <c r="AB19" s="102">
        <f t="shared" si="14"/>
        <v>2</v>
      </c>
      <c r="AC19" s="102">
        <f t="shared" si="15"/>
        <v>6</v>
      </c>
      <c r="AD19" s="102">
        <f t="shared" si="16"/>
        <v>6</v>
      </c>
      <c r="AE19" s="102">
        <f t="shared" si="17"/>
        <v>19</v>
      </c>
      <c r="AF19" s="102">
        <f t="shared" si="18"/>
        <v>19</v>
      </c>
      <c r="AG19" s="10" t="str">
        <f t="shared" si="19"/>
        <v>02-06-19</v>
      </c>
      <c r="AH19" s="15"/>
      <c r="AI19" s="15"/>
      <c r="AJ19" s="15" t="e">
        <f t="shared" si="20"/>
        <v>#NUM!</v>
      </c>
      <c r="AK19" s="15"/>
      <c r="AL19" s="61"/>
      <c r="AM19" s="14" t="e">
        <f t="shared" si="21"/>
        <v>#NUM!</v>
      </c>
      <c r="AN19" s="10">
        <f t="shared" si="22"/>
        <v>37426</v>
      </c>
      <c r="AO19" s="103" t="str">
        <f t="shared" si="23"/>
        <v>2039-06-30</v>
      </c>
      <c r="AP19" s="104"/>
    </row>
    <row r="20" spans="1:43" s="7" customFormat="1" ht="30" customHeight="1">
      <c r="B20" s="28" t="s">
        <v>333</v>
      </c>
      <c r="C20" s="29" t="s">
        <v>236</v>
      </c>
      <c r="D20" s="29">
        <v>8</v>
      </c>
      <c r="E20" s="29" t="s">
        <v>334</v>
      </c>
      <c r="F20" s="30">
        <v>30307</v>
      </c>
      <c r="G20" s="30">
        <v>39762</v>
      </c>
      <c r="H20" s="30">
        <v>41761</v>
      </c>
      <c r="I20" s="41">
        <f t="shared" si="0"/>
        <v>454</v>
      </c>
      <c r="J20" s="41"/>
      <c r="K20" s="30"/>
      <c r="L20" s="30"/>
      <c r="M20" s="43" t="e">
        <f t="shared" si="1"/>
        <v>#NUM!</v>
      </c>
      <c r="N20" s="41">
        <f t="shared" si="2"/>
        <v>388.8</v>
      </c>
      <c r="O20" s="41">
        <f t="shared" si="3"/>
        <v>1</v>
      </c>
      <c r="P20" s="41">
        <f t="shared" si="4"/>
        <v>0</v>
      </c>
      <c r="Q20" s="41">
        <f t="shared" si="5"/>
        <v>22</v>
      </c>
      <c r="R20" s="41">
        <f t="shared" si="6"/>
        <v>357</v>
      </c>
      <c r="S20" s="43">
        <f t="shared" si="7"/>
        <v>2456</v>
      </c>
      <c r="T20" s="34"/>
      <c r="U20" s="34"/>
      <c r="V20" s="43" t="e">
        <f t="shared" si="8"/>
        <v>#NUM!</v>
      </c>
      <c r="W20" s="41">
        <f t="shared" si="9"/>
        <v>497.00000000000006</v>
      </c>
      <c r="X20" s="35">
        <f t="shared" si="10"/>
        <v>1</v>
      </c>
      <c r="Y20" s="36">
        <f t="shared" si="11"/>
        <v>4</v>
      </c>
      <c r="Z20" s="37">
        <f t="shared" si="12"/>
        <v>11</v>
      </c>
      <c r="AA20" s="43">
        <f t="shared" si="13"/>
        <v>467</v>
      </c>
      <c r="AB20" s="45">
        <f t="shared" si="14"/>
        <v>2</v>
      </c>
      <c r="AC20" s="45">
        <f t="shared" si="15"/>
        <v>5</v>
      </c>
      <c r="AD20" s="45">
        <f t="shared" si="16"/>
        <v>5</v>
      </c>
      <c r="AE20" s="45">
        <f t="shared" si="17"/>
        <v>33</v>
      </c>
      <c r="AF20" s="45">
        <f t="shared" si="18"/>
        <v>3</v>
      </c>
      <c r="AG20" s="41" t="str">
        <f t="shared" si="19"/>
        <v>02-05-03</v>
      </c>
      <c r="AH20" s="34"/>
      <c r="AI20" s="34"/>
      <c r="AJ20" s="34" t="e">
        <f t="shared" si="20"/>
        <v>#NUM!</v>
      </c>
      <c r="AK20" s="34"/>
      <c r="AL20" s="38"/>
      <c r="AM20" s="43" t="e">
        <f t="shared" si="21"/>
        <v>#NUM!</v>
      </c>
      <c r="AN20" s="41">
        <f t="shared" si="22"/>
        <v>37379</v>
      </c>
      <c r="AO20" s="39" t="str">
        <f t="shared" si="23"/>
        <v>2042-12-31</v>
      </c>
      <c r="AP20" s="73"/>
    </row>
    <row r="21" spans="1:43" s="7" customFormat="1" ht="30" customHeight="1">
      <c r="B21" s="28" t="s">
        <v>45</v>
      </c>
      <c r="C21" s="29" t="s">
        <v>236</v>
      </c>
      <c r="D21" s="29">
        <v>8</v>
      </c>
      <c r="E21" s="29" t="s">
        <v>335</v>
      </c>
      <c r="F21" s="30">
        <v>26809</v>
      </c>
      <c r="G21" s="30">
        <v>39762</v>
      </c>
      <c r="H21" s="30">
        <v>41761</v>
      </c>
      <c r="I21" s="41">
        <f t="shared" si="0"/>
        <v>454</v>
      </c>
      <c r="J21" s="41"/>
      <c r="K21" s="30"/>
      <c r="L21" s="30"/>
      <c r="M21" s="43" t="e">
        <f t="shared" si="1"/>
        <v>#NUM!</v>
      </c>
      <c r="N21" s="41">
        <f t="shared" si="2"/>
        <v>388.8</v>
      </c>
      <c r="O21" s="41">
        <f t="shared" si="3"/>
        <v>1</v>
      </c>
      <c r="P21" s="41">
        <f t="shared" si="4"/>
        <v>0</v>
      </c>
      <c r="Q21" s="41">
        <f t="shared" si="5"/>
        <v>22</v>
      </c>
      <c r="R21" s="41">
        <f t="shared" si="6"/>
        <v>357</v>
      </c>
      <c r="S21" s="43">
        <f t="shared" si="7"/>
        <v>2456</v>
      </c>
      <c r="T21" s="34"/>
      <c r="U21" s="34"/>
      <c r="V21" s="43" t="e">
        <f t="shared" si="8"/>
        <v>#NUM!</v>
      </c>
      <c r="W21" s="41">
        <f t="shared" si="9"/>
        <v>497.00000000000006</v>
      </c>
      <c r="X21" s="35">
        <f t="shared" si="10"/>
        <v>1</v>
      </c>
      <c r="Y21" s="36">
        <f t="shared" si="11"/>
        <v>4</v>
      </c>
      <c r="Z21" s="37">
        <f t="shared" si="12"/>
        <v>11</v>
      </c>
      <c r="AA21" s="43">
        <f t="shared" si="13"/>
        <v>467</v>
      </c>
      <c r="AB21" s="45">
        <f t="shared" si="14"/>
        <v>2</v>
      </c>
      <c r="AC21" s="45">
        <f t="shared" si="15"/>
        <v>5</v>
      </c>
      <c r="AD21" s="45">
        <f t="shared" si="16"/>
        <v>5</v>
      </c>
      <c r="AE21" s="45">
        <f t="shared" si="17"/>
        <v>33</v>
      </c>
      <c r="AF21" s="45">
        <f t="shared" si="18"/>
        <v>3</v>
      </c>
      <c r="AG21" s="41" t="str">
        <f t="shared" si="19"/>
        <v>02-05-03</v>
      </c>
      <c r="AH21" s="34"/>
      <c r="AI21" s="34"/>
      <c r="AJ21" s="34" t="e">
        <f t="shared" si="20"/>
        <v>#NUM!</v>
      </c>
      <c r="AK21" s="34"/>
      <c r="AL21" s="38"/>
      <c r="AM21" s="43" t="e">
        <f t="shared" si="21"/>
        <v>#NUM!</v>
      </c>
      <c r="AN21" s="41">
        <f t="shared" si="22"/>
        <v>37379</v>
      </c>
      <c r="AO21" s="39" t="str">
        <f t="shared" si="23"/>
        <v>2033-06-30</v>
      </c>
      <c r="AP21" s="73"/>
    </row>
    <row r="22" spans="1:43" ht="30" customHeight="1">
      <c r="A22" s="7"/>
      <c r="B22" s="28" t="s">
        <v>336</v>
      </c>
      <c r="C22" s="29" t="s">
        <v>282</v>
      </c>
      <c r="D22" s="29">
        <v>8</v>
      </c>
      <c r="E22" s="29" t="s">
        <v>337</v>
      </c>
      <c r="F22" s="30">
        <v>29397</v>
      </c>
      <c r="G22" s="30">
        <v>39762</v>
      </c>
      <c r="H22" s="30">
        <v>41761</v>
      </c>
      <c r="I22" s="41">
        <f t="shared" si="0"/>
        <v>454</v>
      </c>
      <c r="J22" s="41" t="s">
        <v>338</v>
      </c>
      <c r="K22" s="30"/>
      <c r="L22" s="30"/>
      <c r="M22" s="43" t="e">
        <f t="shared" si="1"/>
        <v>#NUM!</v>
      </c>
      <c r="N22" s="41">
        <f t="shared" si="2"/>
        <v>388.8</v>
      </c>
      <c r="O22" s="41">
        <f t="shared" si="3"/>
        <v>1</v>
      </c>
      <c r="P22" s="41">
        <f t="shared" si="4"/>
        <v>0</v>
      </c>
      <c r="Q22" s="41">
        <f t="shared" si="5"/>
        <v>22</v>
      </c>
      <c r="R22" s="41">
        <f t="shared" si="6"/>
        <v>357</v>
      </c>
      <c r="S22" s="43">
        <f t="shared" si="7"/>
        <v>2456</v>
      </c>
      <c r="T22" s="34"/>
      <c r="U22" s="34"/>
      <c r="V22" s="43" t="e">
        <f t="shared" si="8"/>
        <v>#NUM!</v>
      </c>
      <c r="W22" s="41">
        <f t="shared" si="9"/>
        <v>497.00000000000006</v>
      </c>
      <c r="X22" s="35">
        <f t="shared" si="10"/>
        <v>1</v>
      </c>
      <c r="Y22" s="36">
        <f t="shared" si="11"/>
        <v>4</v>
      </c>
      <c r="Z22" s="37">
        <f t="shared" si="12"/>
        <v>11</v>
      </c>
      <c r="AA22" s="43">
        <f t="shared" si="13"/>
        <v>467</v>
      </c>
      <c r="AB22" s="45">
        <f t="shared" si="14"/>
        <v>2</v>
      </c>
      <c r="AC22" s="45">
        <f t="shared" si="15"/>
        <v>5</v>
      </c>
      <c r="AD22" s="45">
        <f t="shared" si="16"/>
        <v>5</v>
      </c>
      <c r="AE22" s="45">
        <f t="shared" si="17"/>
        <v>33</v>
      </c>
      <c r="AF22" s="45">
        <f t="shared" si="18"/>
        <v>3</v>
      </c>
      <c r="AG22" s="41" t="str">
        <f t="shared" si="19"/>
        <v>02-05-03</v>
      </c>
      <c r="AH22" s="34"/>
      <c r="AI22" s="34"/>
      <c r="AJ22" s="34" t="e">
        <f t="shared" si="20"/>
        <v>#NUM!</v>
      </c>
      <c r="AK22" s="34"/>
      <c r="AL22" s="38"/>
      <c r="AM22" s="43" t="e">
        <f t="shared" si="21"/>
        <v>#NUM!</v>
      </c>
      <c r="AN22" s="41">
        <f t="shared" si="22"/>
        <v>37379</v>
      </c>
      <c r="AO22" s="39" t="str">
        <f t="shared" si="23"/>
        <v>2040-06-30</v>
      </c>
      <c r="AP22" s="73"/>
      <c r="AQ22" s="7"/>
    </row>
    <row r="23" spans="1:43" s="7" customFormat="1" ht="30" customHeight="1">
      <c r="B23" s="213" t="s">
        <v>286</v>
      </c>
      <c r="C23" s="214" t="s">
        <v>282</v>
      </c>
      <c r="D23" s="214">
        <v>8</v>
      </c>
      <c r="E23" s="214" t="s">
        <v>339</v>
      </c>
      <c r="F23" s="34">
        <v>29694</v>
      </c>
      <c r="G23" s="34">
        <v>40492</v>
      </c>
      <c r="H23" s="34">
        <v>41603</v>
      </c>
      <c r="I23" s="41">
        <f t="shared" si="0"/>
        <v>615</v>
      </c>
      <c r="J23" s="41"/>
      <c r="K23" s="34"/>
      <c r="L23" s="34"/>
      <c r="M23" s="43" t="e">
        <f t="shared" si="1"/>
        <v>#NUM!</v>
      </c>
      <c r="N23" s="41">
        <f t="shared" si="2"/>
        <v>515.20000000000005</v>
      </c>
      <c r="O23" s="41">
        <f t="shared" si="3"/>
        <v>1</v>
      </c>
      <c r="P23" s="41">
        <f t="shared" si="4"/>
        <v>4</v>
      </c>
      <c r="Q23" s="41">
        <f t="shared" si="5"/>
        <v>29</v>
      </c>
      <c r="R23" s="41">
        <f t="shared" si="6"/>
        <v>485</v>
      </c>
      <c r="S23" s="43">
        <f t="shared" si="7"/>
        <v>1726</v>
      </c>
      <c r="T23" s="34"/>
      <c r="U23" s="34"/>
      <c r="V23" s="43" t="e">
        <f t="shared" si="8"/>
        <v>#NUM!</v>
      </c>
      <c r="W23" s="41">
        <f t="shared" si="9"/>
        <v>351.00000000000006</v>
      </c>
      <c r="X23" s="35">
        <f t="shared" si="10"/>
        <v>0</v>
      </c>
      <c r="Y23" s="36">
        <f t="shared" si="11"/>
        <v>11</v>
      </c>
      <c r="Z23" s="37">
        <f t="shared" si="12"/>
        <v>16</v>
      </c>
      <c r="AA23" s="43">
        <f t="shared" si="13"/>
        <v>321</v>
      </c>
      <c r="AB23" s="45">
        <f t="shared" si="14"/>
        <v>2</v>
      </c>
      <c r="AC23" s="45">
        <f t="shared" si="15"/>
        <v>16</v>
      </c>
      <c r="AD23" s="45">
        <f t="shared" si="16"/>
        <v>4</v>
      </c>
      <c r="AE23" s="45">
        <f t="shared" si="17"/>
        <v>45</v>
      </c>
      <c r="AF23" s="45">
        <f t="shared" si="18"/>
        <v>15</v>
      </c>
      <c r="AG23" s="41" t="str">
        <f t="shared" si="19"/>
        <v>02-04-15</v>
      </c>
      <c r="AH23" s="77"/>
      <c r="AI23" s="77"/>
      <c r="AJ23" s="34" t="e">
        <f t="shared" si="20"/>
        <v>#NUM!</v>
      </c>
      <c r="AK23" s="77"/>
      <c r="AL23" s="38"/>
      <c r="AM23" s="43" t="e">
        <f t="shared" si="21"/>
        <v>#NUM!</v>
      </c>
      <c r="AN23" s="41">
        <f t="shared" si="22"/>
        <v>37361</v>
      </c>
      <c r="AO23" s="39" t="str">
        <f t="shared" si="23"/>
        <v>2041-06-30</v>
      </c>
      <c r="AP23" s="42"/>
    </row>
    <row r="24" spans="1:43" s="7" customFormat="1" ht="30" customHeight="1">
      <c r="A24" s="1"/>
      <c r="B24" s="215" t="s">
        <v>274</v>
      </c>
      <c r="C24" s="64" t="s">
        <v>282</v>
      </c>
      <c r="D24" s="64">
        <v>8</v>
      </c>
      <c r="E24" s="64" t="s">
        <v>340</v>
      </c>
      <c r="F24" s="51">
        <v>28985</v>
      </c>
      <c r="G24" s="51">
        <v>39895</v>
      </c>
      <c r="H24" s="51">
        <v>41822</v>
      </c>
      <c r="I24" s="41">
        <f t="shared" si="0"/>
        <v>395</v>
      </c>
      <c r="J24" s="52"/>
      <c r="K24" s="51"/>
      <c r="L24" s="51"/>
      <c r="M24" s="43" t="e">
        <f t="shared" si="1"/>
        <v>#NUM!</v>
      </c>
      <c r="N24" s="41">
        <f t="shared" si="2"/>
        <v>340</v>
      </c>
      <c r="O24" s="41">
        <f t="shared" si="3"/>
        <v>0</v>
      </c>
      <c r="P24" s="41">
        <f t="shared" si="4"/>
        <v>11</v>
      </c>
      <c r="Q24" s="41">
        <f t="shared" si="5"/>
        <v>5</v>
      </c>
      <c r="R24" s="41">
        <f t="shared" si="6"/>
        <v>310</v>
      </c>
      <c r="S24" s="43">
        <f t="shared" si="7"/>
        <v>2320</v>
      </c>
      <c r="T24" s="54"/>
      <c r="U24" s="54"/>
      <c r="V24" s="43" t="e">
        <f t="shared" si="8"/>
        <v>#NUM!</v>
      </c>
      <c r="W24" s="41">
        <f t="shared" si="9"/>
        <v>470.40000000000003</v>
      </c>
      <c r="X24" s="55">
        <f t="shared" si="10"/>
        <v>1</v>
      </c>
      <c r="Y24" s="216">
        <f t="shared" si="11"/>
        <v>3</v>
      </c>
      <c r="Z24" s="217">
        <f t="shared" si="12"/>
        <v>14</v>
      </c>
      <c r="AA24" s="53">
        <f t="shared" si="13"/>
        <v>439</v>
      </c>
      <c r="AB24" s="56">
        <f t="shared" si="14"/>
        <v>2</v>
      </c>
      <c r="AC24" s="56">
        <f t="shared" si="15"/>
        <v>14</v>
      </c>
      <c r="AD24" s="56">
        <f t="shared" si="16"/>
        <v>2</v>
      </c>
      <c r="AE24" s="56">
        <f t="shared" si="17"/>
        <v>19</v>
      </c>
      <c r="AF24" s="56">
        <f t="shared" si="18"/>
        <v>19</v>
      </c>
      <c r="AG24" s="41" t="str">
        <f t="shared" si="19"/>
        <v>02-02-19</v>
      </c>
      <c r="AH24" s="54"/>
      <c r="AI24" s="54"/>
      <c r="AJ24" s="34" t="e">
        <f t="shared" si="20"/>
        <v>#NUM!</v>
      </c>
      <c r="AK24" s="54"/>
      <c r="AL24" s="58"/>
      <c r="AM24" s="43" t="e">
        <f t="shared" si="21"/>
        <v>#NUM!</v>
      </c>
      <c r="AN24" s="41">
        <f t="shared" si="22"/>
        <v>37306</v>
      </c>
      <c r="AO24" s="39" t="str">
        <f t="shared" si="23"/>
        <v>2039-06-30</v>
      </c>
      <c r="AP24" s="57"/>
      <c r="AQ24" s="134"/>
    </row>
    <row r="25" spans="1:43" s="7" customFormat="1" ht="30" customHeight="1">
      <c r="B25" s="109" t="s">
        <v>333</v>
      </c>
      <c r="C25" s="77" t="s">
        <v>282</v>
      </c>
      <c r="D25" s="77">
        <v>8</v>
      </c>
      <c r="E25" s="77" t="s">
        <v>341</v>
      </c>
      <c r="F25" s="34">
        <v>28953</v>
      </c>
      <c r="G25" s="34">
        <v>40478</v>
      </c>
      <c r="H25" s="34">
        <v>41822</v>
      </c>
      <c r="I25" s="41">
        <f t="shared" si="0"/>
        <v>395</v>
      </c>
      <c r="J25" s="41"/>
      <c r="K25" s="34"/>
      <c r="L25" s="34"/>
      <c r="M25" s="43" t="e">
        <f t="shared" si="1"/>
        <v>#NUM!</v>
      </c>
      <c r="N25" s="41">
        <f t="shared" si="2"/>
        <v>340</v>
      </c>
      <c r="O25" s="41">
        <f t="shared" si="3"/>
        <v>0</v>
      </c>
      <c r="P25" s="41">
        <f t="shared" si="4"/>
        <v>11</v>
      </c>
      <c r="Q25" s="41">
        <f t="shared" si="5"/>
        <v>5</v>
      </c>
      <c r="R25" s="41">
        <f t="shared" si="6"/>
        <v>310</v>
      </c>
      <c r="S25" s="43">
        <f t="shared" si="7"/>
        <v>1739</v>
      </c>
      <c r="T25" s="34"/>
      <c r="U25" s="34"/>
      <c r="V25" s="43" t="e">
        <f t="shared" si="8"/>
        <v>#NUM!</v>
      </c>
      <c r="W25" s="41">
        <f t="shared" si="9"/>
        <v>353.8</v>
      </c>
      <c r="X25" s="35">
        <f t="shared" si="10"/>
        <v>0</v>
      </c>
      <c r="Y25" s="36">
        <f t="shared" si="11"/>
        <v>11</v>
      </c>
      <c r="Z25" s="37">
        <f t="shared" si="12"/>
        <v>18</v>
      </c>
      <c r="AA25" s="43">
        <f t="shared" si="13"/>
        <v>323</v>
      </c>
      <c r="AB25" s="45">
        <f t="shared" si="14"/>
        <v>1</v>
      </c>
      <c r="AC25" s="45">
        <f t="shared" si="15"/>
        <v>22</v>
      </c>
      <c r="AD25" s="45">
        <f t="shared" si="16"/>
        <v>10</v>
      </c>
      <c r="AE25" s="45">
        <f t="shared" si="17"/>
        <v>23</v>
      </c>
      <c r="AF25" s="45">
        <f t="shared" si="18"/>
        <v>23</v>
      </c>
      <c r="AG25" s="41" t="str">
        <f t="shared" si="19"/>
        <v>01-10-23</v>
      </c>
      <c r="AH25" s="77"/>
      <c r="AI25" s="77"/>
      <c r="AJ25" s="34" t="e">
        <f t="shared" si="20"/>
        <v>#NUM!</v>
      </c>
      <c r="AK25" s="77"/>
      <c r="AL25" s="38"/>
      <c r="AM25" s="43" t="e">
        <f t="shared" si="21"/>
        <v>#NUM!</v>
      </c>
      <c r="AN25" s="41">
        <f t="shared" si="22"/>
        <v>37187</v>
      </c>
      <c r="AO25" s="39" t="str">
        <f t="shared" si="23"/>
        <v>2039-06-30</v>
      </c>
      <c r="AP25" s="42"/>
    </row>
    <row r="26" spans="1:43" s="7" customFormat="1" ht="30" customHeight="1">
      <c r="B26" s="109" t="s">
        <v>281</v>
      </c>
      <c r="C26" s="77" t="s">
        <v>282</v>
      </c>
      <c r="D26" s="77">
        <v>8</v>
      </c>
      <c r="E26" s="77" t="s">
        <v>342</v>
      </c>
      <c r="F26" s="34">
        <v>29944</v>
      </c>
      <c r="G26" s="34">
        <v>40478</v>
      </c>
      <c r="H26" s="34">
        <v>41822</v>
      </c>
      <c r="I26" s="41">
        <f t="shared" si="0"/>
        <v>395</v>
      </c>
      <c r="J26" s="41"/>
      <c r="K26" s="34"/>
      <c r="L26" s="34"/>
      <c r="M26" s="43" t="e">
        <f t="shared" si="1"/>
        <v>#NUM!</v>
      </c>
      <c r="N26" s="41">
        <f t="shared" si="2"/>
        <v>340</v>
      </c>
      <c r="O26" s="41">
        <f t="shared" si="3"/>
        <v>0</v>
      </c>
      <c r="P26" s="41">
        <f t="shared" si="4"/>
        <v>11</v>
      </c>
      <c r="Q26" s="41">
        <f t="shared" si="5"/>
        <v>5</v>
      </c>
      <c r="R26" s="41">
        <f t="shared" si="6"/>
        <v>310</v>
      </c>
      <c r="S26" s="43">
        <f t="shared" si="7"/>
        <v>1739</v>
      </c>
      <c r="T26" s="34"/>
      <c r="U26" s="34"/>
      <c r="V26" s="43"/>
      <c r="W26" s="41">
        <f t="shared" si="9"/>
        <v>353.8</v>
      </c>
      <c r="X26" s="35">
        <f t="shared" si="10"/>
        <v>0</v>
      </c>
      <c r="Y26" s="36">
        <f t="shared" si="11"/>
        <v>11</v>
      </c>
      <c r="Z26" s="37">
        <f t="shared" si="12"/>
        <v>18</v>
      </c>
      <c r="AA26" s="43">
        <f t="shared" si="13"/>
        <v>323</v>
      </c>
      <c r="AB26" s="45">
        <f t="shared" si="14"/>
        <v>1</v>
      </c>
      <c r="AC26" s="45">
        <f t="shared" si="15"/>
        <v>22</v>
      </c>
      <c r="AD26" s="45">
        <f t="shared" si="16"/>
        <v>10</v>
      </c>
      <c r="AE26" s="45">
        <f t="shared" si="17"/>
        <v>23</v>
      </c>
      <c r="AF26" s="45">
        <f t="shared" si="18"/>
        <v>23</v>
      </c>
      <c r="AG26" s="41" t="str">
        <f t="shared" si="19"/>
        <v>01-10-23</v>
      </c>
      <c r="AH26" s="77"/>
      <c r="AI26" s="77"/>
      <c r="AJ26" s="34" t="e">
        <f t="shared" si="20"/>
        <v>#NUM!</v>
      </c>
      <c r="AK26" s="77"/>
      <c r="AL26" s="38"/>
      <c r="AM26" s="43" t="e">
        <f t="shared" si="21"/>
        <v>#NUM!</v>
      </c>
      <c r="AN26" s="41">
        <f t="shared" si="22"/>
        <v>37187</v>
      </c>
      <c r="AO26" s="39" t="str">
        <f t="shared" si="23"/>
        <v>2041-12-31</v>
      </c>
      <c r="AP26" s="42"/>
    </row>
    <row r="27" spans="1:43" s="7" customFormat="1" ht="30" customHeight="1">
      <c r="B27" s="109" t="s">
        <v>343</v>
      </c>
      <c r="C27" s="77" t="s">
        <v>282</v>
      </c>
      <c r="D27" s="77">
        <v>8</v>
      </c>
      <c r="E27" s="77" t="s">
        <v>344</v>
      </c>
      <c r="F27" s="34">
        <v>32162</v>
      </c>
      <c r="G27" s="34">
        <v>40478</v>
      </c>
      <c r="H27" s="34">
        <v>41822</v>
      </c>
      <c r="I27" s="41">
        <f t="shared" si="0"/>
        <v>395</v>
      </c>
      <c r="J27" s="41"/>
      <c r="K27" s="34"/>
      <c r="L27" s="34"/>
      <c r="M27" s="43" t="e">
        <f t="shared" si="1"/>
        <v>#NUM!</v>
      </c>
      <c r="N27" s="41">
        <f t="shared" si="2"/>
        <v>340</v>
      </c>
      <c r="O27" s="41">
        <f t="shared" si="3"/>
        <v>0</v>
      </c>
      <c r="P27" s="41">
        <f t="shared" si="4"/>
        <v>11</v>
      </c>
      <c r="Q27" s="41">
        <f t="shared" si="5"/>
        <v>5</v>
      </c>
      <c r="R27" s="41">
        <f t="shared" si="6"/>
        <v>310</v>
      </c>
      <c r="S27" s="43">
        <f t="shared" si="7"/>
        <v>1739</v>
      </c>
      <c r="T27" s="34"/>
      <c r="U27" s="34"/>
      <c r="V27" s="43" t="e">
        <f>DATE(DATEDIF(T27,U27,"y"),DATEDIF(T27,U27,"ym"),DATEDIF(T27,U27,"md"))</f>
        <v>#NUM!</v>
      </c>
      <c r="W27" s="41">
        <f t="shared" si="9"/>
        <v>353.8</v>
      </c>
      <c r="X27" s="35">
        <f t="shared" si="10"/>
        <v>0</v>
      </c>
      <c r="Y27" s="36">
        <f t="shared" si="11"/>
        <v>11</v>
      </c>
      <c r="Z27" s="37">
        <f t="shared" si="12"/>
        <v>18</v>
      </c>
      <c r="AA27" s="43">
        <f t="shared" si="13"/>
        <v>323</v>
      </c>
      <c r="AB27" s="45">
        <f t="shared" si="14"/>
        <v>1</v>
      </c>
      <c r="AC27" s="45">
        <f t="shared" si="15"/>
        <v>22</v>
      </c>
      <c r="AD27" s="45">
        <f t="shared" si="16"/>
        <v>10</v>
      </c>
      <c r="AE27" s="45">
        <f t="shared" si="17"/>
        <v>23</v>
      </c>
      <c r="AF27" s="45">
        <f t="shared" si="18"/>
        <v>23</v>
      </c>
      <c r="AG27" s="41" t="str">
        <f t="shared" si="19"/>
        <v>01-10-23</v>
      </c>
      <c r="AH27" s="77"/>
      <c r="AI27" s="77"/>
      <c r="AJ27" s="34" t="e">
        <f t="shared" si="20"/>
        <v>#NUM!</v>
      </c>
      <c r="AK27" s="77"/>
      <c r="AL27" s="38"/>
      <c r="AM27" s="43" t="e">
        <f t="shared" si="21"/>
        <v>#NUM!</v>
      </c>
      <c r="AN27" s="41">
        <f t="shared" si="22"/>
        <v>37187</v>
      </c>
      <c r="AO27" s="39" t="str">
        <f t="shared" si="23"/>
        <v>2048-06-30</v>
      </c>
      <c r="AP27" s="42"/>
    </row>
    <row r="28" spans="1:43" s="7" customFormat="1" ht="30" customHeight="1">
      <c r="B28" s="109" t="s">
        <v>285</v>
      </c>
      <c r="C28" s="77" t="s">
        <v>282</v>
      </c>
      <c r="D28" s="77">
        <v>8</v>
      </c>
      <c r="E28" s="77" t="s">
        <v>345</v>
      </c>
      <c r="F28" s="34">
        <v>29613</v>
      </c>
      <c r="G28" s="34">
        <v>40478</v>
      </c>
      <c r="H28" s="34">
        <v>41822</v>
      </c>
      <c r="I28" s="41">
        <f t="shared" si="0"/>
        <v>395</v>
      </c>
      <c r="J28" s="41"/>
      <c r="K28" s="34"/>
      <c r="L28" s="34"/>
      <c r="M28" s="43" t="e">
        <f t="shared" si="1"/>
        <v>#NUM!</v>
      </c>
      <c r="N28" s="41">
        <f t="shared" si="2"/>
        <v>340</v>
      </c>
      <c r="O28" s="41">
        <f t="shared" si="3"/>
        <v>0</v>
      </c>
      <c r="P28" s="41">
        <f t="shared" si="4"/>
        <v>11</v>
      </c>
      <c r="Q28" s="41">
        <f t="shared" si="5"/>
        <v>5</v>
      </c>
      <c r="R28" s="41">
        <f t="shared" si="6"/>
        <v>310</v>
      </c>
      <c r="S28" s="43">
        <f t="shared" si="7"/>
        <v>1739</v>
      </c>
      <c r="T28" s="34"/>
      <c r="U28" s="34"/>
      <c r="V28" s="34"/>
      <c r="W28" s="41">
        <f t="shared" si="9"/>
        <v>353.8</v>
      </c>
      <c r="X28" s="35">
        <f t="shared" si="10"/>
        <v>0</v>
      </c>
      <c r="Y28" s="36">
        <f t="shared" si="11"/>
        <v>11</v>
      </c>
      <c r="Z28" s="37">
        <f t="shared" si="12"/>
        <v>18</v>
      </c>
      <c r="AA28" s="43">
        <f t="shared" si="13"/>
        <v>323</v>
      </c>
      <c r="AB28" s="45">
        <f t="shared" si="14"/>
        <v>1</v>
      </c>
      <c r="AC28" s="45">
        <f t="shared" si="15"/>
        <v>22</v>
      </c>
      <c r="AD28" s="45">
        <f t="shared" si="16"/>
        <v>10</v>
      </c>
      <c r="AE28" s="45">
        <f t="shared" si="17"/>
        <v>23</v>
      </c>
      <c r="AF28" s="45">
        <f t="shared" si="18"/>
        <v>23</v>
      </c>
      <c r="AG28" s="41" t="str">
        <f t="shared" si="19"/>
        <v>01-10-23</v>
      </c>
      <c r="AH28" s="77"/>
      <c r="AI28" s="77"/>
      <c r="AJ28" s="34" t="e">
        <f t="shared" si="20"/>
        <v>#NUM!</v>
      </c>
      <c r="AK28" s="77"/>
      <c r="AL28" s="38"/>
      <c r="AM28" s="43" t="e">
        <f t="shared" si="21"/>
        <v>#NUM!</v>
      </c>
      <c r="AN28" s="41">
        <f t="shared" si="22"/>
        <v>37187</v>
      </c>
      <c r="AO28" s="39" t="str">
        <f t="shared" si="23"/>
        <v>2041-06-30</v>
      </c>
      <c r="AP28" s="42"/>
    </row>
    <row r="29" spans="1:43" s="7" customFormat="1" ht="30" customHeight="1">
      <c r="B29" s="109" t="s">
        <v>280</v>
      </c>
      <c r="C29" s="77" t="s">
        <v>282</v>
      </c>
      <c r="D29" s="77">
        <v>8</v>
      </c>
      <c r="E29" s="77" t="s">
        <v>346</v>
      </c>
      <c r="F29" s="34">
        <v>29852</v>
      </c>
      <c r="G29" s="34">
        <v>40478</v>
      </c>
      <c r="H29" s="34">
        <v>41822</v>
      </c>
      <c r="I29" s="41">
        <f t="shared" si="0"/>
        <v>395</v>
      </c>
      <c r="J29" s="41"/>
      <c r="K29" s="34"/>
      <c r="L29" s="34"/>
      <c r="M29" s="43" t="e">
        <f t="shared" si="1"/>
        <v>#NUM!</v>
      </c>
      <c r="N29" s="41">
        <f t="shared" si="2"/>
        <v>340</v>
      </c>
      <c r="O29" s="41">
        <f t="shared" si="3"/>
        <v>0</v>
      </c>
      <c r="P29" s="41">
        <f t="shared" si="4"/>
        <v>11</v>
      </c>
      <c r="Q29" s="41">
        <f t="shared" si="5"/>
        <v>5</v>
      </c>
      <c r="R29" s="41">
        <f t="shared" si="6"/>
        <v>310</v>
      </c>
      <c r="S29" s="43">
        <f t="shared" si="7"/>
        <v>1739</v>
      </c>
      <c r="T29" s="34"/>
      <c r="U29" s="34"/>
      <c r="V29" s="34"/>
      <c r="W29" s="41">
        <f t="shared" si="9"/>
        <v>353.8</v>
      </c>
      <c r="X29" s="35">
        <f t="shared" si="10"/>
        <v>0</v>
      </c>
      <c r="Y29" s="36">
        <f t="shared" si="11"/>
        <v>11</v>
      </c>
      <c r="Z29" s="37">
        <f t="shared" si="12"/>
        <v>18</v>
      </c>
      <c r="AA29" s="43">
        <f t="shared" si="13"/>
        <v>323</v>
      </c>
      <c r="AB29" s="45">
        <f t="shared" si="14"/>
        <v>1</v>
      </c>
      <c r="AC29" s="45">
        <f t="shared" si="15"/>
        <v>22</v>
      </c>
      <c r="AD29" s="45">
        <f t="shared" si="16"/>
        <v>10</v>
      </c>
      <c r="AE29" s="45">
        <f t="shared" si="17"/>
        <v>23</v>
      </c>
      <c r="AF29" s="45">
        <f t="shared" si="18"/>
        <v>23</v>
      </c>
      <c r="AG29" s="41" t="str">
        <f t="shared" si="19"/>
        <v>01-10-23</v>
      </c>
      <c r="AH29" s="77"/>
      <c r="AI29" s="77"/>
      <c r="AJ29" s="34" t="e">
        <f t="shared" si="20"/>
        <v>#NUM!</v>
      </c>
      <c r="AK29" s="77"/>
      <c r="AL29" s="38"/>
      <c r="AM29" s="43" t="e">
        <f t="shared" si="21"/>
        <v>#NUM!</v>
      </c>
      <c r="AN29" s="41">
        <f t="shared" si="22"/>
        <v>37187</v>
      </c>
      <c r="AO29" s="39" t="str">
        <f t="shared" si="23"/>
        <v>2041-12-31</v>
      </c>
      <c r="AP29" s="42"/>
    </row>
    <row r="30" spans="1:43" s="7" customFormat="1" ht="30" customHeight="1">
      <c r="B30" s="109" t="s">
        <v>278</v>
      </c>
      <c r="C30" s="77" t="s">
        <v>282</v>
      </c>
      <c r="D30" s="77">
        <v>8</v>
      </c>
      <c r="E30" s="77" t="s">
        <v>347</v>
      </c>
      <c r="F30" s="34">
        <v>30514</v>
      </c>
      <c r="G30" s="34">
        <v>40492</v>
      </c>
      <c r="H30" s="34">
        <v>41822</v>
      </c>
      <c r="I30" s="41">
        <f t="shared" si="0"/>
        <v>395</v>
      </c>
      <c r="J30" s="41"/>
      <c r="K30" s="34"/>
      <c r="L30" s="34"/>
      <c r="M30" s="43" t="e">
        <f t="shared" si="1"/>
        <v>#NUM!</v>
      </c>
      <c r="N30" s="41">
        <f t="shared" si="2"/>
        <v>340</v>
      </c>
      <c r="O30" s="41">
        <f t="shared" si="3"/>
        <v>0</v>
      </c>
      <c r="P30" s="41">
        <f t="shared" si="4"/>
        <v>11</v>
      </c>
      <c r="Q30" s="41">
        <f t="shared" si="5"/>
        <v>5</v>
      </c>
      <c r="R30" s="41">
        <f t="shared" si="6"/>
        <v>310</v>
      </c>
      <c r="S30" s="43">
        <f t="shared" si="7"/>
        <v>1726</v>
      </c>
      <c r="T30" s="34"/>
      <c r="U30" s="34"/>
      <c r="V30" s="34" t="e">
        <f>DATE(DATEDIF(T30,U30,"y"),DATEDIF(T30,U30,"ym"),DATEDIF(T30,U30,"md"))</f>
        <v>#NUM!</v>
      </c>
      <c r="W30" s="41">
        <f t="shared" si="9"/>
        <v>351.00000000000006</v>
      </c>
      <c r="X30" s="35">
        <f t="shared" si="10"/>
        <v>0</v>
      </c>
      <c r="Y30" s="36">
        <f t="shared" si="11"/>
        <v>11</v>
      </c>
      <c r="Z30" s="37">
        <f t="shared" si="12"/>
        <v>16</v>
      </c>
      <c r="AA30" s="43">
        <f t="shared" si="13"/>
        <v>321</v>
      </c>
      <c r="AB30" s="45">
        <f t="shared" si="14"/>
        <v>1</v>
      </c>
      <c r="AC30" s="45">
        <f t="shared" si="15"/>
        <v>22</v>
      </c>
      <c r="AD30" s="45">
        <f t="shared" si="16"/>
        <v>10</v>
      </c>
      <c r="AE30" s="45">
        <f t="shared" si="17"/>
        <v>21</v>
      </c>
      <c r="AF30" s="45">
        <f t="shared" si="18"/>
        <v>21</v>
      </c>
      <c r="AG30" s="41" t="str">
        <f t="shared" si="19"/>
        <v>01-10-21</v>
      </c>
      <c r="AH30" s="77"/>
      <c r="AI30" s="77"/>
      <c r="AJ30" s="34" t="e">
        <f t="shared" si="20"/>
        <v>#NUM!</v>
      </c>
      <c r="AK30" s="77"/>
      <c r="AL30" s="38"/>
      <c r="AM30" s="43" t="e">
        <f t="shared" si="21"/>
        <v>#NUM!</v>
      </c>
      <c r="AN30" s="41">
        <f t="shared" si="22"/>
        <v>37185</v>
      </c>
      <c r="AO30" s="39" t="str">
        <f t="shared" si="23"/>
        <v>2043-12-31</v>
      </c>
      <c r="AP30" s="42"/>
    </row>
    <row r="31" spans="1:43" s="7" customFormat="1" ht="30" customHeight="1">
      <c r="B31" s="109" t="s">
        <v>283</v>
      </c>
      <c r="C31" s="77" t="s">
        <v>282</v>
      </c>
      <c r="D31" s="77">
        <v>8</v>
      </c>
      <c r="E31" s="77" t="s">
        <v>348</v>
      </c>
      <c r="F31" s="34">
        <v>29495</v>
      </c>
      <c r="G31" s="34">
        <v>40492</v>
      </c>
      <c r="H31" s="34">
        <v>41822</v>
      </c>
      <c r="I31" s="41">
        <f t="shared" si="0"/>
        <v>395</v>
      </c>
      <c r="J31" s="41"/>
      <c r="K31" s="34"/>
      <c r="L31" s="34"/>
      <c r="M31" s="43" t="e">
        <f t="shared" si="1"/>
        <v>#NUM!</v>
      </c>
      <c r="N31" s="41">
        <f t="shared" si="2"/>
        <v>340</v>
      </c>
      <c r="O31" s="41">
        <f t="shared" si="3"/>
        <v>0</v>
      </c>
      <c r="P31" s="41">
        <f t="shared" si="4"/>
        <v>11</v>
      </c>
      <c r="Q31" s="41">
        <f t="shared" si="5"/>
        <v>5</v>
      </c>
      <c r="R31" s="41">
        <f t="shared" si="6"/>
        <v>310</v>
      </c>
      <c r="S31" s="43">
        <f t="shared" si="7"/>
        <v>1726</v>
      </c>
      <c r="T31" s="34"/>
      <c r="U31" s="34"/>
      <c r="V31" s="34"/>
      <c r="W31" s="41">
        <f t="shared" si="9"/>
        <v>351.00000000000006</v>
      </c>
      <c r="X31" s="35">
        <f t="shared" si="10"/>
        <v>0</v>
      </c>
      <c r="Y31" s="36">
        <f t="shared" si="11"/>
        <v>11</v>
      </c>
      <c r="Z31" s="37">
        <f t="shared" si="12"/>
        <v>16</v>
      </c>
      <c r="AA31" s="43">
        <f t="shared" si="13"/>
        <v>321</v>
      </c>
      <c r="AB31" s="45">
        <f t="shared" si="14"/>
        <v>1</v>
      </c>
      <c r="AC31" s="45">
        <f t="shared" si="15"/>
        <v>22</v>
      </c>
      <c r="AD31" s="45">
        <f t="shared" si="16"/>
        <v>10</v>
      </c>
      <c r="AE31" s="45">
        <f t="shared" si="17"/>
        <v>21</v>
      </c>
      <c r="AF31" s="45">
        <f t="shared" si="18"/>
        <v>21</v>
      </c>
      <c r="AG31" s="41" t="str">
        <f t="shared" si="19"/>
        <v>01-10-21</v>
      </c>
      <c r="AH31" s="77"/>
      <c r="AI31" s="77"/>
      <c r="AJ31" s="34" t="e">
        <f t="shared" si="20"/>
        <v>#NUM!</v>
      </c>
      <c r="AK31" s="77"/>
      <c r="AL31" s="38"/>
      <c r="AM31" s="43" t="e">
        <f t="shared" si="21"/>
        <v>#NUM!</v>
      </c>
      <c r="AN31" s="41">
        <f t="shared" si="22"/>
        <v>37185</v>
      </c>
      <c r="AO31" s="39" t="str">
        <f t="shared" si="23"/>
        <v>2040-12-31</v>
      </c>
      <c r="AP31" s="42"/>
    </row>
    <row r="32" spans="1:43" s="7" customFormat="1" ht="30" customHeight="1">
      <c r="B32" s="218" t="s">
        <v>284</v>
      </c>
      <c r="C32" s="219" t="s">
        <v>282</v>
      </c>
      <c r="D32" s="219">
        <v>8</v>
      </c>
      <c r="E32" s="219" t="s">
        <v>349</v>
      </c>
      <c r="F32" s="83">
        <v>25456</v>
      </c>
      <c r="G32" s="83">
        <v>40492</v>
      </c>
      <c r="H32" s="83">
        <v>41822</v>
      </c>
      <c r="I32" s="41">
        <f t="shared" si="0"/>
        <v>395</v>
      </c>
      <c r="J32" s="220"/>
      <c r="K32" s="83"/>
      <c r="L32" s="83"/>
      <c r="M32" s="43" t="e">
        <f t="shared" si="1"/>
        <v>#NUM!</v>
      </c>
      <c r="N32" s="41">
        <f t="shared" si="2"/>
        <v>340</v>
      </c>
      <c r="O32" s="41">
        <f t="shared" si="3"/>
        <v>0</v>
      </c>
      <c r="P32" s="41">
        <f t="shared" si="4"/>
        <v>11</v>
      </c>
      <c r="Q32" s="41">
        <f t="shared" si="5"/>
        <v>5</v>
      </c>
      <c r="R32" s="41">
        <f t="shared" si="6"/>
        <v>310</v>
      </c>
      <c r="S32" s="43">
        <f t="shared" si="7"/>
        <v>1726</v>
      </c>
      <c r="T32" s="83"/>
      <c r="U32" s="83"/>
      <c r="V32" s="83" t="e">
        <f>DATE(DATEDIF(T32,U32,"y"),DATEDIF(T32,U32,"ym"),DATEDIF(T32,U32,"md"))</f>
        <v>#NUM!</v>
      </c>
      <c r="W32" s="41">
        <f t="shared" si="9"/>
        <v>351.00000000000006</v>
      </c>
      <c r="X32" s="221">
        <f t="shared" si="10"/>
        <v>0</v>
      </c>
      <c r="Y32" s="222">
        <f t="shared" si="11"/>
        <v>11</v>
      </c>
      <c r="Z32" s="223">
        <f t="shared" si="12"/>
        <v>16</v>
      </c>
      <c r="AA32" s="83">
        <f t="shared" si="13"/>
        <v>321</v>
      </c>
      <c r="AB32" s="224">
        <f t="shared" si="14"/>
        <v>1</v>
      </c>
      <c r="AC32" s="224">
        <f t="shared" si="15"/>
        <v>22</v>
      </c>
      <c r="AD32" s="224">
        <f t="shared" si="16"/>
        <v>10</v>
      </c>
      <c r="AE32" s="224">
        <f t="shared" si="17"/>
        <v>21</v>
      </c>
      <c r="AF32" s="224">
        <f t="shared" si="18"/>
        <v>21</v>
      </c>
      <c r="AG32" s="41" t="str">
        <f t="shared" si="19"/>
        <v>01-10-21</v>
      </c>
      <c r="AH32" s="219"/>
      <c r="AI32" s="219"/>
      <c r="AJ32" s="34" t="e">
        <f t="shared" si="20"/>
        <v>#NUM!</v>
      </c>
      <c r="AK32" s="219"/>
      <c r="AL32" s="225"/>
      <c r="AM32" s="43" t="e">
        <f t="shared" si="21"/>
        <v>#NUM!</v>
      </c>
      <c r="AN32" s="41">
        <f t="shared" si="22"/>
        <v>37185</v>
      </c>
      <c r="AO32" s="39" t="str">
        <f t="shared" si="23"/>
        <v>2029-12-31</v>
      </c>
      <c r="AP32" s="226"/>
    </row>
    <row r="33" spans="2:43" s="7" customFormat="1" ht="30" customHeight="1">
      <c r="B33" s="28" t="s">
        <v>281</v>
      </c>
      <c r="C33" s="29" t="s">
        <v>236</v>
      </c>
      <c r="D33" s="219">
        <v>8</v>
      </c>
      <c r="E33" s="29" t="s">
        <v>350</v>
      </c>
      <c r="F33" s="30">
        <v>30517</v>
      </c>
      <c r="G33" s="30">
        <v>39762</v>
      </c>
      <c r="H33" s="34">
        <v>41822</v>
      </c>
      <c r="I33" s="41">
        <f t="shared" si="0"/>
        <v>395</v>
      </c>
      <c r="J33" s="41"/>
      <c r="K33" s="34"/>
      <c r="L33" s="34"/>
      <c r="M33" s="43" t="e">
        <f t="shared" si="1"/>
        <v>#NUM!</v>
      </c>
      <c r="N33" s="41">
        <f t="shared" si="2"/>
        <v>340</v>
      </c>
      <c r="O33" s="41">
        <f t="shared" si="3"/>
        <v>0</v>
      </c>
      <c r="P33" s="41">
        <f t="shared" si="4"/>
        <v>11</v>
      </c>
      <c r="Q33" s="41">
        <f t="shared" si="5"/>
        <v>5</v>
      </c>
      <c r="R33" s="41">
        <f t="shared" si="6"/>
        <v>310</v>
      </c>
      <c r="S33" s="43">
        <f t="shared" si="7"/>
        <v>2456</v>
      </c>
      <c r="T33" s="34">
        <v>40028</v>
      </c>
      <c r="U33" s="34">
        <v>40757</v>
      </c>
      <c r="V33" s="34">
        <f>DATE(DATEDIF(T33,U33,"y"),DATEDIF(T33,U33,"ym"),DATEDIF(T33,U33,"md"))</f>
        <v>700</v>
      </c>
      <c r="W33" s="41">
        <f t="shared" si="9"/>
        <v>351.20000000000005</v>
      </c>
      <c r="X33" s="35">
        <f t="shared" si="10"/>
        <v>0</v>
      </c>
      <c r="Y33" s="36">
        <f t="shared" si="11"/>
        <v>11</v>
      </c>
      <c r="Z33" s="37">
        <f t="shared" si="12"/>
        <v>16</v>
      </c>
      <c r="AA33" s="43">
        <f t="shared" si="13"/>
        <v>321</v>
      </c>
      <c r="AB33" s="45">
        <f t="shared" si="14"/>
        <v>1</v>
      </c>
      <c r="AC33" s="45">
        <f t="shared" si="15"/>
        <v>22</v>
      </c>
      <c r="AD33" s="45">
        <f t="shared" si="16"/>
        <v>10</v>
      </c>
      <c r="AE33" s="45">
        <f t="shared" si="17"/>
        <v>21</v>
      </c>
      <c r="AF33" s="45">
        <f t="shared" si="18"/>
        <v>21</v>
      </c>
      <c r="AG33" s="41" t="str">
        <f t="shared" si="19"/>
        <v>01-10-21</v>
      </c>
      <c r="AH33" s="34"/>
      <c r="AI33" s="34"/>
      <c r="AJ33" s="34" t="e">
        <f t="shared" si="20"/>
        <v>#NUM!</v>
      </c>
      <c r="AK33" s="34"/>
      <c r="AL33" s="38"/>
      <c r="AM33" s="43" t="e">
        <f t="shared" si="21"/>
        <v>#NUM!</v>
      </c>
      <c r="AN33" s="41">
        <f t="shared" si="22"/>
        <v>37185</v>
      </c>
      <c r="AO33" s="39" t="str">
        <f t="shared" si="23"/>
        <v>2043-12-31</v>
      </c>
      <c r="AP33" s="42"/>
    </row>
    <row r="34" spans="2:43" s="7" customFormat="1" ht="30" customHeight="1">
      <c r="B34" s="109" t="s">
        <v>333</v>
      </c>
      <c r="C34" s="77" t="s">
        <v>282</v>
      </c>
      <c r="D34" s="219">
        <v>8</v>
      </c>
      <c r="E34" s="77" t="s">
        <v>351</v>
      </c>
      <c r="F34" s="34">
        <v>30884</v>
      </c>
      <c r="G34" s="34">
        <v>40478</v>
      </c>
      <c r="H34" s="34">
        <v>41883</v>
      </c>
      <c r="I34" s="41">
        <f t="shared" si="0"/>
        <v>335</v>
      </c>
      <c r="J34" s="41"/>
      <c r="K34" s="34"/>
      <c r="L34" s="34"/>
      <c r="M34" s="43" t="e">
        <f t="shared" si="1"/>
        <v>#NUM!</v>
      </c>
      <c r="N34" s="41">
        <f t="shared" si="2"/>
        <v>291.2</v>
      </c>
      <c r="O34" s="41">
        <f t="shared" si="3"/>
        <v>0</v>
      </c>
      <c r="P34" s="41">
        <f t="shared" si="4"/>
        <v>9</v>
      </c>
      <c r="Q34" s="41">
        <f t="shared" si="5"/>
        <v>17</v>
      </c>
      <c r="R34" s="41">
        <f t="shared" si="6"/>
        <v>261</v>
      </c>
      <c r="S34" s="43">
        <f t="shared" si="7"/>
        <v>1739</v>
      </c>
      <c r="T34" s="34"/>
      <c r="U34" s="34"/>
      <c r="V34" s="34"/>
      <c r="W34" s="41">
        <f t="shared" si="9"/>
        <v>353.8</v>
      </c>
      <c r="X34" s="35">
        <f t="shared" si="10"/>
        <v>0</v>
      </c>
      <c r="Y34" s="36">
        <f t="shared" si="11"/>
        <v>11</v>
      </c>
      <c r="Z34" s="37">
        <f t="shared" si="12"/>
        <v>18</v>
      </c>
      <c r="AA34" s="43">
        <f t="shared" si="13"/>
        <v>323</v>
      </c>
      <c r="AB34" s="45">
        <f t="shared" si="14"/>
        <v>1</v>
      </c>
      <c r="AC34" s="45">
        <f t="shared" si="15"/>
        <v>21</v>
      </c>
      <c r="AD34" s="45">
        <f t="shared" si="16"/>
        <v>9</v>
      </c>
      <c r="AE34" s="45">
        <f t="shared" si="17"/>
        <v>35</v>
      </c>
      <c r="AF34" s="45">
        <f t="shared" si="18"/>
        <v>5</v>
      </c>
      <c r="AG34" s="41" t="str">
        <f t="shared" si="19"/>
        <v>01-09-05</v>
      </c>
      <c r="AH34" s="77"/>
      <c r="AI34" s="77"/>
      <c r="AJ34" s="34" t="e">
        <f t="shared" si="20"/>
        <v>#NUM!</v>
      </c>
      <c r="AK34" s="77"/>
      <c r="AL34" s="38"/>
      <c r="AM34" s="43" t="e">
        <f t="shared" si="21"/>
        <v>#NUM!</v>
      </c>
      <c r="AN34" s="41">
        <f t="shared" si="22"/>
        <v>37139</v>
      </c>
      <c r="AO34" s="39" t="str">
        <f t="shared" si="23"/>
        <v>2044-12-31</v>
      </c>
      <c r="AP34" s="42"/>
      <c r="AQ34" s="135"/>
    </row>
    <row r="35" spans="2:43" s="7" customFormat="1" ht="30" customHeight="1">
      <c r="B35" s="109" t="s">
        <v>281</v>
      </c>
      <c r="C35" s="77" t="s">
        <v>282</v>
      </c>
      <c r="D35" s="219">
        <v>8</v>
      </c>
      <c r="E35" s="77" t="s">
        <v>352</v>
      </c>
      <c r="F35" s="34">
        <v>30013</v>
      </c>
      <c r="G35" s="34">
        <v>40478</v>
      </c>
      <c r="H35" s="34">
        <v>41883</v>
      </c>
      <c r="I35" s="41">
        <f t="shared" si="0"/>
        <v>335</v>
      </c>
      <c r="J35" s="41"/>
      <c r="K35" s="34"/>
      <c r="L35" s="34"/>
      <c r="M35" s="43" t="e">
        <f t="shared" si="1"/>
        <v>#NUM!</v>
      </c>
      <c r="N35" s="41">
        <f t="shared" si="2"/>
        <v>291.2</v>
      </c>
      <c r="O35" s="41">
        <f t="shared" si="3"/>
        <v>0</v>
      </c>
      <c r="P35" s="41">
        <f t="shared" si="4"/>
        <v>9</v>
      </c>
      <c r="Q35" s="41">
        <f t="shared" si="5"/>
        <v>17</v>
      </c>
      <c r="R35" s="41">
        <f t="shared" si="6"/>
        <v>261</v>
      </c>
      <c r="S35" s="43">
        <f t="shared" si="7"/>
        <v>1739</v>
      </c>
      <c r="T35" s="34"/>
      <c r="U35" s="34"/>
      <c r="V35" s="34"/>
      <c r="W35" s="41">
        <f t="shared" si="9"/>
        <v>353.8</v>
      </c>
      <c r="X35" s="35">
        <f t="shared" si="10"/>
        <v>0</v>
      </c>
      <c r="Y35" s="36">
        <f t="shared" si="11"/>
        <v>11</v>
      </c>
      <c r="Z35" s="37">
        <f t="shared" si="12"/>
        <v>18</v>
      </c>
      <c r="AA35" s="43">
        <f t="shared" si="13"/>
        <v>323</v>
      </c>
      <c r="AB35" s="45">
        <f t="shared" si="14"/>
        <v>1</v>
      </c>
      <c r="AC35" s="45">
        <f t="shared" si="15"/>
        <v>21</v>
      </c>
      <c r="AD35" s="45">
        <f t="shared" si="16"/>
        <v>9</v>
      </c>
      <c r="AE35" s="45">
        <f t="shared" si="17"/>
        <v>35</v>
      </c>
      <c r="AF35" s="45">
        <f t="shared" si="18"/>
        <v>5</v>
      </c>
      <c r="AG35" s="41" t="str">
        <f t="shared" si="19"/>
        <v>01-09-05</v>
      </c>
      <c r="AH35" s="77"/>
      <c r="AI35" s="77"/>
      <c r="AJ35" s="34" t="e">
        <f t="shared" si="20"/>
        <v>#NUM!</v>
      </c>
      <c r="AK35" s="77"/>
      <c r="AL35" s="38"/>
      <c r="AM35" s="43" t="e">
        <f t="shared" si="21"/>
        <v>#NUM!</v>
      </c>
      <c r="AN35" s="41">
        <f t="shared" si="22"/>
        <v>37139</v>
      </c>
      <c r="AO35" s="39" t="str">
        <f t="shared" si="23"/>
        <v>2042-06-30</v>
      </c>
      <c r="AP35" s="42"/>
    </row>
    <row r="36" spans="2:43" s="7" customFormat="1" ht="30" customHeight="1">
      <c r="B36" s="109" t="s">
        <v>265</v>
      </c>
      <c r="C36" s="77" t="s">
        <v>282</v>
      </c>
      <c r="D36" s="219">
        <v>8</v>
      </c>
      <c r="E36" s="77" t="s">
        <v>353</v>
      </c>
      <c r="F36" s="34">
        <v>31104</v>
      </c>
      <c r="G36" s="34">
        <v>40492</v>
      </c>
      <c r="H36" s="34">
        <v>41883</v>
      </c>
      <c r="I36" s="41">
        <f t="shared" si="0"/>
        <v>335</v>
      </c>
      <c r="J36" s="41"/>
      <c r="K36" s="34"/>
      <c r="L36" s="34"/>
      <c r="M36" s="43" t="e">
        <f t="shared" si="1"/>
        <v>#NUM!</v>
      </c>
      <c r="N36" s="41">
        <f t="shared" si="2"/>
        <v>291.2</v>
      </c>
      <c r="O36" s="41">
        <f t="shared" si="3"/>
        <v>0</v>
      </c>
      <c r="P36" s="41">
        <f t="shared" si="4"/>
        <v>9</v>
      </c>
      <c r="Q36" s="41">
        <f t="shared" si="5"/>
        <v>17</v>
      </c>
      <c r="R36" s="41">
        <f t="shared" si="6"/>
        <v>261</v>
      </c>
      <c r="S36" s="43">
        <f t="shared" si="7"/>
        <v>1726</v>
      </c>
      <c r="T36" s="34"/>
      <c r="U36" s="34"/>
      <c r="V36" s="34"/>
      <c r="W36" s="41">
        <f t="shared" si="9"/>
        <v>351.00000000000006</v>
      </c>
      <c r="X36" s="35">
        <f t="shared" si="10"/>
        <v>0</v>
      </c>
      <c r="Y36" s="36">
        <f t="shared" si="11"/>
        <v>11</v>
      </c>
      <c r="Z36" s="37">
        <f t="shared" si="12"/>
        <v>16</v>
      </c>
      <c r="AA36" s="43">
        <f t="shared" si="13"/>
        <v>321</v>
      </c>
      <c r="AB36" s="45">
        <f t="shared" si="14"/>
        <v>1</v>
      </c>
      <c r="AC36" s="45">
        <f t="shared" si="15"/>
        <v>21</v>
      </c>
      <c r="AD36" s="45">
        <f t="shared" si="16"/>
        <v>9</v>
      </c>
      <c r="AE36" s="45">
        <f t="shared" si="17"/>
        <v>33</v>
      </c>
      <c r="AF36" s="45">
        <f t="shared" si="18"/>
        <v>3</v>
      </c>
      <c r="AG36" s="41" t="str">
        <f t="shared" si="19"/>
        <v>01-09-03</v>
      </c>
      <c r="AH36" s="77"/>
      <c r="AI36" s="77"/>
      <c r="AJ36" s="34" t="e">
        <f t="shared" si="20"/>
        <v>#NUM!</v>
      </c>
      <c r="AK36" s="77"/>
      <c r="AL36" s="38"/>
      <c r="AM36" s="43" t="e">
        <f t="shared" si="21"/>
        <v>#NUM!</v>
      </c>
      <c r="AN36" s="41">
        <f t="shared" si="22"/>
        <v>37137</v>
      </c>
      <c r="AO36" s="39" t="str">
        <f t="shared" si="23"/>
        <v>2045-06-30</v>
      </c>
      <c r="AP36" s="42"/>
    </row>
    <row r="37" spans="2:43" s="7" customFormat="1" ht="30" customHeight="1">
      <c r="B37" s="109" t="s">
        <v>283</v>
      </c>
      <c r="C37" s="77" t="s">
        <v>282</v>
      </c>
      <c r="D37" s="29">
        <v>8</v>
      </c>
      <c r="E37" s="77" t="s">
        <v>354</v>
      </c>
      <c r="F37" s="34">
        <v>25946</v>
      </c>
      <c r="G37" s="34">
        <v>40492</v>
      </c>
      <c r="H37" s="34">
        <v>41883</v>
      </c>
      <c r="I37" s="41">
        <f t="shared" si="0"/>
        <v>335</v>
      </c>
      <c r="J37" s="41"/>
      <c r="K37" s="34"/>
      <c r="L37" s="34"/>
      <c r="M37" s="43" t="e">
        <f t="shared" si="1"/>
        <v>#NUM!</v>
      </c>
      <c r="N37" s="41">
        <f t="shared" si="2"/>
        <v>291.2</v>
      </c>
      <c r="O37" s="41">
        <f t="shared" si="3"/>
        <v>0</v>
      </c>
      <c r="P37" s="41">
        <f t="shared" si="4"/>
        <v>9</v>
      </c>
      <c r="Q37" s="41">
        <f t="shared" si="5"/>
        <v>17</v>
      </c>
      <c r="R37" s="41">
        <f t="shared" si="6"/>
        <v>261</v>
      </c>
      <c r="S37" s="43">
        <f t="shared" si="7"/>
        <v>1726</v>
      </c>
      <c r="T37" s="34"/>
      <c r="U37" s="34"/>
      <c r="V37" s="34"/>
      <c r="W37" s="41">
        <f t="shared" si="9"/>
        <v>351.00000000000006</v>
      </c>
      <c r="X37" s="35">
        <f t="shared" si="10"/>
        <v>0</v>
      </c>
      <c r="Y37" s="36">
        <f t="shared" si="11"/>
        <v>11</v>
      </c>
      <c r="Z37" s="37">
        <f t="shared" si="12"/>
        <v>16</v>
      </c>
      <c r="AA37" s="43">
        <f t="shared" si="13"/>
        <v>321</v>
      </c>
      <c r="AB37" s="45">
        <f t="shared" si="14"/>
        <v>1</v>
      </c>
      <c r="AC37" s="45">
        <f t="shared" si="15"/>
        <v>21</v>
      </c>
      <c r="AD37" s="45">
        <f t="shared" si="16"/>
        <v>9</v>
      </c>
      <c r="AE37" s="45">
        <f t="shared" si="17"/>
        <v>33</v>
      </c>
      <c r="AF37" s="45">
        <f t="shared" si="18"/>
        <v>3</v>
      </c>
      <c r="AG37" s="41" t="str">
        <f t="shared" si="19"/>
        <v>01-09-03</v>
      </c>
      <c r="AH37" s="77"/>
      <c r="AI37" s="77"/>
      <c r="AJ37" s="34" t="e">
        <f t="shared" si="20"/>
        <v>#NUM!</v>
      </c>
      <c r="AK37" s="77"/>
      <c r="AL37" s="38"/>
      <c r="AM37" s="43" t="e">
        <f t="shared" si="21"/>
        <v>#NUM!</v>
      </c>
      <c r="AN37" s="41">
        <f t="shared" si="22"/>
        <v>37137</v>
      </c>
      <c r="AO37" s="39" t="str">
        <f t="shared" si="23"/>
        <v>2031-06-30</v>
      </c>
      <c r="AP37" s="42"/>
    </row>
    <row r="38" spans="2:43" s="7" customFormat="1" ht="30" customHeight="1">
      <c r="B38" s="109" t="s">
        <v>57</v>
      </c>
      <c r="C38" s="77" t="s">
        <v>236</v>
      </c>
      <c r="D38" s="29">
        <v>8</v>
      </c>
      <c r="E38" s="77" t="s">
        <v>355</v>
      </c>
      <c r="F38" s="34">
        <v>30545</v>
      </c>
      <c r="G38" s="34">
        <v>41071</v>
      </c>
      <c r="H38" s="30">
        <v>41761</v>
      </c>
      <c r="I38" s="41">
        <f t="shared" si="0"/>
        <v>454</v>
      </c>
      <c r="J38" s="41"/>
      <c r="K38" s="34"/>
      <c r="L38" s="34"/>
      <c r="M38" s="43" t="e">
        <f t="shared" si="1"/>
        <v>#NUM!</v>
      </c>
      <c r="N38" s="41">
        <f t="shared" si="2"/>
        <v>388.8</v>
      </c>
      <c r="O38" s="41">
        <f t="shared" si="3"/>
        <v>1</v>
      </c>
      <c r="P38" s="41">
        <f t="shared" si="4"/>
        <v>0</v>
      </c>
      <c r="Q38" s="41">
        <f t="shared" si="5"/>
        <v>22</v>
      </c>
      <c r="R38" s="41">
        <f t="shared" si="6"/>
        <v>357</v>
      </c>
      <c r="S38" s="43">
        <f t="shared" si="7"/>
        <v>1147</v>
      </c>
      <c r="T38" s="34"/>
      <c r="U38" s="34"/>
      <c r="V38" s="34" t="e">
        <f>DATE(DATEDIF(T38,U38,"y"),DATEDIF(T38,U38,"ym"),DATEDIF(T38,U38,"md"))</f>
        <v>#NUM!</v>
      </c>
      <c r="W38" s="41">
        <f t="shared" si="9"/>
        <v>235.20000000000002</v>
      </c>
      <c r="X38" s="35">
        <f t="shared" si="10"/>
        <v>0</v>
      </c>
      <c r="Y38" s="36">
        <f t="shared" si="11"/>
        <v>7</v>
      </c>
      <c r="Z38" s="37">
        <f t="shared" si="12"/>
        <v>22</v>
      </c>
      <c r="AA38" s="43">
        <f t="shared" si="13"/>
        <v>204</v>
      </c>
      <c r="AB38" s="45">
        <f t="shared" si="14"/>
        <v>1</v>
      </c>
      <c r="AC38" s="45">
        <f t="shared" si="15"/>
        <v>8</v>
      </c>
      <c r="AD38" s="45">
        <f t="shared" si="16"/>
        <v>8</v>
      </c>
      <c r="AE38" s="45">
        <f t="shared" si="17"/>
        <v>44</v>
      </c>
      <c r="AF38" s="45">
        <f t="shared" si="18"/>
        <v>14</v>
      </c>
      <c r="AG38" s="41" t="str">
        <f t="shared" si="19"/>
        <v>01-08-14</v>
      </c>
      <c r="AH38" s="77"/>
      <c r="AI38" s="77"/>
      <c r="AJ38" s="34" t="e">
        <f t="shared" si="20"/>
        <v>#NUM!</v>
      </c>
      <c r="AK38" s="77"/>
      <c r="AL38" s="38"/>
      <c r="AM38" s="43" t="e">
        <f t="shared" si="21"/>
        <v>#NUM!</v>
      </c>
      <c r="AN38" s="41">
        <f t="shared" si="22"/>
        <v>37117</v>
      </c>
      <c r="AO38" s="39" t="str">
        <f t="shared" si="23"/>
        <v>2043-12-31</v>
      </c>
      <c r="AP38" s="42"/>
    </row>
    <row r="39" spans="2:43" s="7" customFormat="1" ht="30" customHeight="1">
      <c r="B39" s="227" t="s">
        <v>281</v>
      </c>
      <c r="C39" s="77" t="s">
        <v>282</v>
      </c>
      <c r="D39" s="77">
        <v>8</v>
      </c>
      <c r="E39" s="77" t="s">
        <v>356</v>
      </c>
      <c r="F39" s="34">
        <v>26056</v>
      </c>
      <c r="G39" s="34">
        <v>40478</v>
      </c>
      <c r="H39" s="34">
        <v>41943</v>
      </c>
      <c r="I39" s="41">
        <f t="shared" si="0"/>
        <v>274</v>
      </c>
      <c r="J39" s="41"/>
      <c r="K39" s="34"/>
      <c r="L39" s="34"/>
      <c r="M39" s="43"/>
      <c r="N39" s="41">
        <f t="shared" si="2"/>
        <v>243.2</v>
      </c>
      <c r="O39" s="41">
        <f t="shared" si="3"/>
        <v>0</v>
      </c>
      <c r="P39" s="41">
        <f t="shared" si="4"/>
        <v>8</v>
      </c>
      <c r="Q39" s="41">
        <f t="shared" si="5"/>
        <v>0</v>
      </c>
      <c r="R39" s="41">
        <f t="shared" si="6"/>
        <v>213</v>
      </c>
      <c r="S39" s="43">
        <f t="shared" si="7"/>
        <v>1739</v>
      </c>
      <c r="T39" s="34"/>
      <c r="U39" s="34"/>
      <c r="V39" s="34"/>
      <c r="W39" s="41">
        <f t="shared" si="9"/>
        <v>353.8</v>
      </c>
      <c r="X39" s="35">
        <f t="shared" si="10"/>
        <v>0</v>
      </c>
      <c r="Y39" s="36">
        <f t="shared" si="11"/>
        <v>11</v>
      </c>
      <c r="Z39" s="37">
        <f t="shared" si="12"/>
        <v>18</v>
      </c>
      <c r="AA39" s="43">
        <f t="shared" si="13"/>
        <v>323</v>
      </c>
      <c r="AB39" s="45">
        <f t="shared" si="14"/>
        <v>1</v>
      </c>
      <c r="AC39" s="45">
        <f t="shared" si="15"/>
        <v>19</v>
      </c>
      <c r="AD39" s="45">
        <f t="shared" si="16"/>
        <v>7</v>
      </c>
      <c r="AE39" s="45">
        <f t="shared" si="17"/>
        <v>18</v>
      </c>
      <c r="AF39" s="45">
        <f t="shared" si="18"/>
        <v>18</v>
      </c>
      <c r="AG39" s="41" t="str">
        <f t="shared" si="19"/>
        <v>01-07-18</v>
      </c>
      <c r="AH39" s="77"/>
      <c r="AI39" s="77"/>
      <c r="AJ39" s="34" t="e">
        <f t="shared" si="20"/>
        <v>#NUM!</v>
      </c>
      <c r="AK39" s="77"/>
      <c r="AL39" s="38"/>
      <c r="AM39" s="43" t="e">
        <f t="shared" si="21"/>
        <v>#NUM!</v>
      </c>
      <c r="AN39" s="41">
        <f t="shared" si="22"/>
        <v>37090</v>
      </c>
      <c r="AO39" s="39" t="str">
        <f t="shared" si="23"/>
        <v>2031-06-30</v>
      </c>
      <c r="AP39" s="42"/>
    </row>
    <row r="40" spans="2:43" ht="24.95" customHeight="1"/>
    <row r="41" spans="2:43" ht="24.95" customHeight="1"/>
    <row r="42" spans="2:43" ht="24.95" customHeight="1"/>
    <row r="43" spans="2:43" ht="24.95" customHeight="1"/>
    <row r="44" spans="2:43" ht="24.95" customHeight="1"/>
    <row r="45" spans="2:43" ht="24.95" customHeight="1"/>
    <row r="46" spans="2:43" ht="24.95" customHeight="1"/>
    <row r="47" spans="2:43" ht="24.95" customHeight="1"/>
    <row r="48" spans="2:43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  <row r="190" ht="24.95" customHeight="1"/>
    <row r="191" ht="24.95" customHeight="1"/>
    <row r="192" ht="24.95" customHeight="1"/>
    <row r="193" ht="24.95" customHeight="1"/>
    <row r="194" ht="24.95" customHeight="1"/>
    <row r="195" ht="24.95" customHeight="1"/>
    <row r="196" ht="24.95" customHeight="1"/>
    <row r="197" ht="24.95" customHeight="1"/>
    <row r="198" ht="24.95" customHeight="1"/>
    <row r="199" ht="24.95" customHeight="1"/>
    <row r="200" ht="24.95" customHeight="1"/>
    <row r="201" ht="24.95" customHeight="1"/>
    <row r="202" ht="24.95" customHeight="1"/>
    <row r="203" ht="24.95" customHeight="1"/>
    <row r="204" ht="24.95" customHeight="1"/>
    <row r="205" ht="24.95" customHeight="1"/>
    <row r="206" ht="24.95" customHeight="1"/>
    <row r="207" ht="24.95" customHeight="1"/>
    <row r="208" ht="24.95" customHeight="1"/>
    <row r="209" ht="24.95" customHeight="1"/>
    <row r="210" ht="24.95" customHeight="1"/>
    <row r="211" ht="24.95" customHeight="1"/>
    <row r="212" ht="24.95" customHeight="1"/>
    <row r="213" ht="24.95" customHeight="1"/>
    <row r="214" ht="24.95" customHeight="1"/>
    <row r="215" ht="24.95" customHeight="1"/>
    <row r="216" ht="24.95" customHeight="1"/>
    <row r="217" ht="24.95" customHeight="1"/>
    <row r="218" ht="24.95" customHeight="1"/>
    <row r="219" ht="24.95" customHeight="1"/>
    <row r="220" ht="24.95" customHeight="1"/>
    <row r="221" ht="24.95" customHeight="1"/>
    <row r="222" ht="24.95" customHeight="1"/>
    <row r="223" ht="24.95" customHeight="1"/>
    <row r="224" ht="24.95" customHeight="1"/>
    <row r="225" ht="24.95" customHeight="1"/>
    <row r="226" ht="24.95" customHeight="1"/>
    <row r="227" ht="24.95" customHeight="1"/>
    <row r="228" ht="24.95" customHeight="1"/>
    <row r="229" ht="24.95" customHeight="1"/>
    <row r="230" ht="24.95" customHeight="1"/>
    <row r="231" ht="24.95" customHeight="1"/>
    <row r="232" ht="24.95" customHeight="1"/>
    <row r="233" ht="24.95" customHeight="1"/>
    <row r="234" ht="24.95" customHeight="1"/>
    <row r="235" ht="24.95" customHeight="1"/>
    <row r="236" ht="24.95" customHeight="1"/>
    <row r="237" ht="24.95" customHeight="1"/>
    <row r="238" ht="24.95" customHeight="1"/>
    <row r="239" ht="24.95" customHeight="1"/>
    <row r="240" ht="24.95" customHeight="1"/>
    <row r="241" ht="24.95" customHeight="1"/>
    <row r="242" ht="24.95" customHeight="1"/>
    <row r="243" ht="24.95" customHeight="1"/>
    <row r="244" ht="24.95" customHeight="1"/>
    <row r="245" ht="24.95" customHeight="1"/>
    <row r="246" ht="24.95" customHeight="1"/>
    <row r="247" ht="24.95" customHeight="1"/>
    <row r="248" ht="24.95" customHeight="1"/>
    <row r="249" ht="24.95" customHeight="1"/>
    <row r="250" ht="24.95" customHeight="1"/>
    <row r="251" ht="24.95" customHeight="1"/>
    <row r="252" ht="24.95" customHeight="1"/>
    <row r="253" ht="24.95" customHeight="1"/>
    <row r="254" ht="24.95" customHeight="1"/>
    <row r="255" ht="24.95" customHeight="1"/>
    <row r="256" ht="24.95" customHeight="1"/>
    <row r="257" ht="24.95" customHeight="1"/>
    <row r="258" ht="24.95" customHeight="1"/>
    <row r="259" ht="24.95" customHeight="1"/>
    <row r="260" ht="24.95" customHeight="1"/>
    <row r="261" ht="24.95" customHeight="1"/>
    <row r="262" ht="24.95" customHeight="1"/>
    <row r="263" ht="24.95" customHeight="1"/>
    <row r="264" ht="24.95" customHeight="1"/>
    <row r="265" ht="24.95" customHeight="1"/>
    <row r="266" ht="24.95" customHeight="1"/>
    <row r="267" ht="24.95" customHeight="1"/>
    <row r="268" ht="24.95" customHeight="1"/>
    <row r="269" ht="24.95" customHeight="1"/>
    <row r="270" ht="24.95" customHeight="1"/>
    <row r="271" ht="24.95" customHeight="1"/>
    <row r="272" ht="24.95" customHeight="1"/>
    <row r="273" ht="24.95" customHeight="1"/>
    <row r="274" ht="24.95" customHeight="1"/>
    <row r="275" ht="24.95" customHeight="1"/>
    <row r="276" ht="24.95" customHeight="1"/>
    <row r="277" ht="24.95" customHeight="1"/>
    <row r="278" ht="24.95" customHeight="1"/>
    <row r="279" ht="24.95" customHeight="1"/>
    <row r="280" ht="24.95" customHeight="1"/>
    <row r="281" ht="24.95" customHeight="1"/>
    <row r="282" ht="24.95" customHeight="1"/>
    <row r="283" ht="24.95" customHeight="1"/>
    <row r="284" ht="24.95" customHeight="1"/>
    <row r="285" ht="24.95" customHeight="1"/>
    <row r="286" ht="24.95" customHeight="1"/>
    <row r="287" ht="24.95" customHeight="1"/>
    <row r="288" ht="24.95" customHeight="1"/>
    <row r="289" ht="24.95" customHeight="1"/>
    <row r="290" ht="24.95" customHeight="1"/>
    <row r="291" ht="24.95" customHeight="1"/>
    <row r="292" ht="24.95" customHeight="1"/>
    <row r="293" ht="24.95" customHeight="1"/>
    <row r="294" ht="24.95" customHeight="1"/>
    <row r="295" ht="24.95" customHeight="1"/>
    <row r="296" ht="24.95" customHeight="1"/>
    <row r="297" ht="24.95" customHeight="1"/>
    <row r="298" ht="24.95" customHeight="1"/>
    <row r="299" ht="24.95" customHeight="1"/>
    <row r="300" ht="24.95" customHeight="1"/>
    <row r="301" ht="24.95" customHeight="1"/>
    <row r="302" ht="24.95" customHeight="1"/>
    <row r="303" ht="24.95" customHeight="1"/>
    <row r="304" ht="24.95" customHeight="1"/>
    <row r="305" ht="24.95" customHeight="1"/>
    <row r="306" ht="24.95" customHeight="1"/>
    <row r="307" ht="24.95" customHeight="1"/>
    <row r="308" ht="24.95" customHeight="1"/>
    <row r="309" ht="24.95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  <row r="386" ht="24.95" customHeight="1"/>
    <row r="387" ht="24.95" customHeight="1"/>
    <row r="388" ht="24.95" customHeight="1"/>
    <row r="389" ht="24.95" customHeight="1"/>
    <row r="390" ht="24.95" customHeight="1"/>
    <row r="391" ht="24.95" customHeight="1"/>
    <row r="392" ht="24.95" customHeight="1"/>
    <row r="393" ht="24.95" customHeight="1"/>
    <row r="394" ht="24.95" customHeight="1"/>
    <row r="395" ht="24.95" customHeight="1"/>
    <row r="396" ht="24.95" customHeight="1"/>
    <row r="397" ht="24.95" customHeight="1"/>
    <row r="398" ht="24.95" customHeight="1"/>
    <row r="399" ht="24.95" customHeight="1"/>
    <row r="400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</sheetData>
  <mergeCells count="33">
    <mergeCell ref="AK3:AM3"/>
    <mergeCell ref="AB3:AB4"/>
    <mergeCell ref="AC3:AC4"/>
    <mergeCell ref="AD3:AD4"/>
    <mergeCell ref="AE3:AE4"/>
    <mergeCell ref="AF3:AF4"/>
    <mergeCell ref="AH3:AJ3"/>
    <mergeCell ref="AN2:AN4"/>
    <mergeCell ref="AO2:AO4"/>
    <mergeCell ref="AP2:AP4"/>
    <mergeCell ref="I3:I4"/>
    <mergeCell ref="J3:J4"/>
    <mergeCell ref="K3:M3"/>
    <mergeCell ref="N3:N4"/>
    <mergeCell ref="O3:Q3"/>
    <mergeCell ref="R3:R4"/>
    <mergeCell ref="S3:S4"/>
    <mergeCell ref="H2:H4"/>
    <mergeCell ref="I2:R2"/>
    <mergeCell ref="S2:AA2"/>
    <mergeCell ref="AB2:AF2"/>
    <mergeCell ref="AG2:AG4"/>
    <mergeCell ref="AH2:AM2"/>
    <mergeCell ref="T3:V3"/>
    <mergeCell ref="W3:W4"/>
    <mergeCell ref="X3:Z3"/>
    <mergeCell ref="AA3:AA4"/>
    <mergeCell ref="B2:B4"/>
    <mergeCell ref="C2:C4"/>
    <mergeCell ref="D2:D4"/>
    <mergeCell ref="E2:E4"/>
    <mergeCell ref="F2:F4"/>
    <mergeCell ref="G2:G4"/>
  </mergeCells>
  <phoneticPr fontId="1" type="noConversion"/>
  <printOptions horizontalCentered="1"/>
  <pageMargins left="0.19685039370078741" right="0.15748031496062992" top="0.39370078740157483" bottom="0.23622047244094491" header="0.27559055118110237" footer="0.15748031496062992"/>
  <pageSetup paperSize="9" scale="73" fitToHeight="0" orientation="landscape" cellComments="asDisplayed" r:id="rId1"/>
  <headerFooter alignWithMargins="0">
    <oddHeader>&amp;C&amp;"돋움,굵게"&amp;20우정직 공무원 명부(&amp;A)</oddHeader>
    <oddFooter>&amp;R&amp;N 페이지 중 &amp;P페이지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203"/>
  <sheetViews>
    <sheetView showGridLines="0" zoomScaleNormal="100" workbookViewId="0">
      <pane xSplit="9" ySplit="4" topLeftCell="J5" activePane="bottomRight" state="frozen"/>
      <selection activeCell="AO2" sqref="AO2:AO4"/>
      <selection pane="topRight" activeCell="AO2" sqref="AO2:AO4"/>
      <selection pane="bottomLeft" activeCell="AO2" sqref="AO2:AO4"/>
      <selection pane="bottomRight" activeCell="J6" sqref="J6"/>
    </sheetView>
  </sheetViews>
  <sheetFormatPr defaultRowHeight="12"/>
  <cols>
    <col min="1" max="1" width="3.109375" style="1" customWidth="1"/>
    <col min="2" max="2" width="7.109375" style="1" bestFit="1" customWidth="1"/>
    <col min="3" max="4" width="4.21875" style="1" bestFit="1" customWidth="1"/>
    <col min="5" max="5" width="6" style="1" customWidth="1"/>
    <col min="6" max="7" width="8.5546875" style="2" customWidth="1"/>
    <col min="8" max="9" width="8.5546875" style="1" customWidth="1"/>
    <col min="10" max="10" width="11.77734375" style="106" customWidth="1"/>
    <col min="11" max="12" width="8.5546875" style="1" customWidth="1"/>
    <col min="13" max="18" width="8.5546875" style="1" hidden="1" customWidth="1"/>
    <col min="19" max="19" width="8.5546875" style="1" customWidth="1"/>
    <col min="20" max="25" width="8.5546875" style="1" hidden="1" customWidth="1"/>
    <col min="26" max="27" width="8.44140625" style="5" hidden="1" customWidth="1"/>
    <col min="28" max="28" width="10.21875" style="1" hidden="1" customWidth="1"/>
    <col min="29" max="29" width="8.44140625" style="5" hidden="1" customWidth="1"/>
    <col min="30" max="32" width="8.88671875" style="1" hidden="1" customWidth="1"/>
    <col min="33" max="35" width="8.88671875" style="1" customWidth="1"/>
    <col min="36" max="36" width="8.88671875" style="1" hidden="1" customWidth="1"/>
    <col min="37" max="37" width="8.88671875" style="1" customWidth="1"/>
    <col min="38" max="38" width="8.88671875" style="2" customWidth="1"/>
    <col min="39" max="39" width="8.88671875" style="2" hidden="1" customWidth="1"/>
    <col min="40" max="40" width="9.5546875" style="2" bestFit="1" customWidth="1"/>
    <col min="41" max="41" width="10.33203125" style="1" customWidth="1"/>
    <col min="42" max="42" width="9.6640625" style="1" customWidth="1"/>
    <col min="43" max="43" width="31.77734375" style="134" customWidth="1"/>
    <col min="44" max="16384" width="8.88671875" style="1"/>
  </cols>
  <sheetData>
    <row r="1" spans="1:43" ht="12.75" thickBot="1">
      <c r="I1" s="3"/>
      <c r="J1" s="229"/>
      <c r="K1" s="3"/>
      <c r="L1" s="3"/>
      <c r="M1" s="3"/>
      <c r="N1" s="3"/>
      <c r="O1" s="3"/>
      <c r="P1" s="3"/>
      <c r="Q1" s="3"/>
      <c r="R1" s="3"/>
      <c r="Z1" s="1"/>
      <c r="AA1" s="1"/>
      <c r="AC1" s="1"/>
      <c r="AL1" s="25"/>
      <c r="AM1" s="25"/>
      <c r="AN1" s="27" t="s">
        <v>12</v>
      </c>
      <c r="AO1" s="3">
        <v>42247</v>
      </c>
      <c r="AP1" s="4"/>
    </row>
    <row r="2" spans="1:43" ht="24" customHeight="1">
      <c r="B2" s="179" t="s">
        <v>1</v>
      </c>
      <c r="C2" s="163" t="s">
        <v>4</v>
      </c>
      <c r="D2" s="163" t="s">
        <v>30</v>
      </c>
      <c r="E2" s="163" t="s">
        <v>6</v>
      </c>
      <c r="F2" s="163" t="s">
        <v>0</v>
      </c>
      <c r="G2" s="163" t="s">
        <v>7</v>
      </c>
      <c r="H2" s="163" t="s">
        <v>31</v>
      </c>
      <c r="I2" s="166" t="s">
        <v>32</v>
      </c>
      <c r="J2" s="167"/>
      <c r="K2" s="167"/>
      <c r="L2" s="167"/>
      <c r="M2" s="167"/>
      <c r="N2" s="167"/>
      <c r="O2" s="167"/>
      <c r="P2" s="167"/>
      <c r="Q2" s="167"/>
      <c r="R2" s="168"/>
      <c r="S2" s="175" t="s">
        <v>11</v>
      </c>
      <c r="T2" s="176"/>
      <c r="U2" s="176"/>
      <c r="V2" s="176"/>
      <c r="W2" s="176"/>
      <c r="X2" s="176"/>
      <c r="Y2" s="176"/>
      <c r="Z2" s="176"/>
      <c r="AA2" s="148"/>
      <c r="AB2" s="154" t="s">
        <v>20</v>
      </c>
      <c r="AC2" s="155"/>
      <c r="AD2" s="155"/>
      <c r="AE2" s="155"/>
      <c r="AF2" s="156"/>
      <c r="AG2" s="157" t="s">
        <v>19</v>
      </c>
      <c r="AH2" s="144" t="s">
        <v>17</v>
      </c>
      <c r="AI2" s="145"/>
      <c r="AJ2" s="145"/>
      <c r="AK2" s="145"/>
      <c r="AL2" s="145"/>
      <c r="AM2" s="146"/>
      <c r="AN2" s="136" t="s">
        <v>18</v>
      </c>
      <c r="AO2" s="148" t="s">
        <v>10</v>
      </c>
      <c r="AP2" s="151" t="s">
        <v>16</v>
      </c>
    </row>
    <row r="3" spans="1:43" ht="15.95" customHeight="1">
      <c r="B3" s="180"/>
      <c r="C3" s="164"/>
      <c r="D3" s="164"/>
      <c r="E3" s="164"/>
      <c r="F3" s="164"/>
      <c r="G3" s="164"/>
      <c r="H3" s="164"/>
      <c r="I3" s="139" t="s">
        <v>33</v>
      </c>
      <c r="J3" s="171" t="s">
        <v>181</v>
      </c>
      <c r="K3" s="172" t="s">
        <v>35</v>
      </c>
      <c r="L3" s="173"/>
      <c r="M3" s="174"/>
      <c r="N3" s="139" t="s">
        <v>29</v>
      </c>
      <c r="O3" s="160" t="s">
        <v>21</v>
      </c>
      <c r="P3" s="161"/>
      <c r="Q3" s="162"/>
      <c r="R3" s="139" t="s">
        <v>22</v>
      </c>
      <c r="S3" s="177" t="s">
        <v>11</v>
      </c>
      <c r="T3" s="169" t="s">
        <v>35</v>
      </c>
      <c r="U3" s="169"/>
      <c r="V3" s="169"/>
      <c r="W3" s="139" t="s">
        <v>29</v>
      </c>
      <c r="X3" s="160" t="s">
        <v>23</v>
      </c>
      <c r="Y3" s="161"/>
      <c r="Z3" s="162"/>
      <c r="AA3" s="139" t="s">
        <v>22</v>
      </c>
      <c r="AB3" s="139" t="s">
        <v>24</v>
      </c>
      <c r="AC3" s="139" t="s">
        <v>25</v>
      </c>
      <c r="AD3" s="139" t="s">
        <v>26</v>
      </c>
      <c r="AE3" s="139" t="s">
        <v>27</v>
      </c>
      <c r="AF3" s="139" t="s">
        <v>28</v>
      </c>
      <c r="AG3" s="158"/>
      <c r="AH3" s="141" t="s">
        <v>36</v>
      </c>
      <c r="AI3" s="142"/>
      <c r="AJ3" s="143"/>
      <c r="AK3" s="147" t="s">
        <v>37</v>
      </c>
      <c r="AL3" s="147"/>
      <c r="AM3" s="147"/>
      <c r="AN3" s="137"/>
      <c r="AO3" s="149"/>
      <c r="AP3" s="152"/>
    </row>
    <row r="4" spans="1:43" ht="15.95" customHeight="1" thickBot="1">
      <c r="B4" s="186"/>
      <c r="C4" s="187"/>
      <c r="D4" s="187"/>
      <c r="E4" s="187"/>
      <c r="F4" s="187"/>
      <c r="G4" s="187"/>
      <c r="H4" s="187"/>
      <c r="I4" s="188"/>
      <c r="J4" s="189"/>
      <c r="K4" s="190" t="s">
        <v>13</v>
      </c>
      <c r="L4" s="190" t="s">
        <v>14</v>
      </c>
      <c r="M4" s="190" t="s">
        <v>15</v>
      </c>
      <c r="N4" s="188"/>
      <c r="O4" s="191" t="s">
        <v>24</v>
      </c>
      <c r="P4" s="191" t="s">
        <v>26</v>
      </c>
      <c r="Q4" s="191" t="s">
        <v>28</v>
      </c>
      <c r="R4" s="188"/>
      <c r="S4" s="192"/>
      <c r="T4" s="193" t="s">
        <v>13</v>
      </c>
      <c r="U4" s="193" t="s">
        <v>14</v>
      </c>
      <c r="V4" s="193" t="s">
        <v>15</v>
      </c>
      <c r="W4" s="194"/>
      <c r="X4" s="195" t="s">
        <v>24</v>
      </c>
      <c r="Y4" s="195" t="s">
        <v>26</v>
      </c>
      <c r="Z4" s="195" t="s">
        <v>28</v>
      </c>
      <c r="AA4" s="194"/>
      <c r="AB4" s="194"/>
      <c r="AC4" s="194"/>
      <c r="AD4" s="194"/>
      <c r="AE4" s="194"/>
      <c r="AF4" s="194"/>
      <c r="AG4" s="196"/>
      <c r="AH4" s="197" t="s">
        <v>13</v>
      </c>
      <c r="AI4" s="197" t="s">
        <v>14</v>
      </c>
      <c r="AJ4" s="197" t="s">
        <v>15</v>
      </c>
      <c r="AK4" s="197" t="s">
        <v>13</v>
      </c>
      <c r="AL4" s="198" t="s">
        <v>14</v>
      </c>
      <c r="AM4" s="198" t="s">
        <v>15</v>
      </c>
      <c r="AN4" s="199"/>
      <c r="AO4" s="200"/>
      <c r="AP4" s="201"/>
    </row>
    <row r="5" spans="1:43" s="7" customFormat="1" ht="30" customHeight="1">
      <c r="A5" s="7">
        <v>1</v>
      </c>
      <c r="B5" s="237" t="s">
        <v>90</v>
      </c>
      <c r="C5" s="81" t="s">
        <v>236</v>
      </c>
      <c r="D5" s="8">
        <v>9</v>
      </c>
      <c r="E5" s="81" t="s">
        <v>357</v>
      </c>
      <c r="F5" s="15">
        <v>30152</v>
      </c>
      <c r="G5" s="15">
        <v>41275</v>
      </c>
      <c r="H5" s="15">
        <v>41275</v>
      </c>
      <c r="I5" s="10">
        <f>DATE(DATEDIF(H5,$AO$1,"y"),DATEDIF(H5,$AO$1,"ym"),DATEDIF(H5,$AO$1,"md"))</f>
        <v>942</v>
      </c>
      <c r="J5" s="105" t="s">
        <v>358</v>
      </c>
      <c r="K5" s="9"/>
      <c r="L5" s="9"/>
      <c r="M5" s="14" t="e">
        <f>DATE(DATEDIF(K5,L5,"y"),DATEDIF(K5,L5,"ym"),DATEDIF(K5,L5,"md"))</f>
        <v>#NUM!</v>
      </c>
      <c r="N5" s="10">
        <f>(($AO$1-H5+1)*0.8)-(L5-K5+1)*0.8</f>
        <v>777.60000000000014</v>
      </c>
      <c r="O5" s="11">
        <f>YEAR(N5)+INT((MONTH(N5)-1+INT(DAY(N5)/IF(DAY(N5)=30,30,IF(DAY(N5)=31,31,30))))/12)-1900</f>
        <v>2</v>
      </c>
      <c r="P5" s="12">
        <f>MOD((MONTH(N5)-1)+INT(DAY(N5)/IF(DAY(N5)=30,30,IF(DAY(N5)=31,31,30))),12)</f>
        <v>1</v>
      </c>
      <c r="Q5" s="13">
        <f>MOD(DAY(N5),IF(DAY(N5)=30,30,IF(DAY(N5)=31,30,30)))</f>
        <v>15</v>
      </c>
      <c r="R5" s="10">
        <f>DATE(O5,P5,Q5)</f>
        <v>746</v>
      </c>
      <c r="S5" s="14">
        <f>DATE(DATEDIF(G5,$AO$1,"y"),DATEDIF(G5,$AO$1,"ym"),DATEDIF(G5,$AO$1,"md"))</f>
        <v>942</v>
      </c>
      <c r="T5" s="15"/>
      <c r="U5" s="15"/>
      <c r="V5" s="14" t="e">
        <f>DATE(DATEDIF(T5,U5,"y"),DATEDIF(T5,U5,"ym"),DATEDIF(T5,U5,"md"))</f>
        <v>#NUM!</v>
      </c>
      <c r="W5" s="10">
        <f>(($AO$1-G5+1)*0.2)-((U5-T5+1)*0.2)</f>
        <v>194.40000000000003</v>
      </c>
      <c r="X5" s="99">
        <f>YEAR(W5)+INT((MONTH(W5)-1+INT(DAY(W5)/IF(DAY(W5)=30,30,IF(DAY(W5)=31,31,30))))/12)-1900</f>
        <v>0</v>
      </c>
      <c r="Y5" s="100">
        <f>MOD((MONTH(W5)-1)+INT(DAY(W5)/IF(DAY(W5)=30,30,IF(DAY(W5)=31,31,30))),12)</f>
        <v>6</v>
      </c>
      <c r="Z5" s="101">
        <f>MOD(DAY(W5),IF(DAY(W5)=30,30,IF(DAY(W5)=31,30,30)))</f>
        <v>12</v>
      </c>
      <c r="AA5" s="16">
        <f>DATE(X5,Y5,Z5)</f>
        <v>164</v>
      </c>
      <c r="AB5" s="102">
        <f>VALUE(IF(AC5&gt;=12,(X5+O5+1),(O5+X5)))</f>
        <v>2</v>
      </c>
      <c r="AC5" s="102">
        <f>IF(AE5&gt;=60,(Y5+P5+2),IF(AE5&gt;=30,(Y5+P5+1),(Y5+P5)))</f>
        <v>7</v>
      </c>
      <c r="AD5" s="102">
        <f>VALUE(IF(AC5&gt;=12,(AC5-12),AC5))</f>
        <v>7</v>
      </c>
      <c r="AE5" s="102">
        <f>Z5+Q5</f>
        <v>27</v>
      </c>
      <c r="AF5" s="102">
        <f>IF(AE5&gt;=30,MOD(AE5,30),AE5)</f>
        <v>27</v>
      </c>
      <c r="AG5" s="10" t="str">
        <f>CONCATENATE(IF(AB5&gt;=10,AB5,"0"&amp;AB5),IF(AD5&gt;=10,"-"&amp;AD5,"-"&amp;"0"&amp;AD5),IF(AF5&gt;=10,"-"&amp;AF5,"-0"&amp;AF5))</f>
        <v>02-07-27</v>
      </c>
      <c r="AH5" s="15"/>
      <c r="AI5" s="15"/>
      <c r="AJ5" s="14" t="e">
        <f>DATE(DATEDIF(AH5,AI5,"y"),DATEDIF(AH5,AI5,"ym"),DATEDIF(AH5,AI5,"md"))</f>
        <v>#NUM!</v>
      </c>
      <c r="AK5" s="15"/>
      <c r="AL5" s="61"/>
      <c r="AM5" s="14" t="e">
        <f>DATE(DATEDIF(AK5,AL5,"y"),DATEDIF(AK5,AL5,"ym"),DATEDIF(AK5,AL5,"md"))</f>
        <v>#NUM!</v>
      </c>
      <c r="AN5" s="10">
        <f>IF(ISERROR(AG5+(AI5-AH5)-(AL5-AK5)),AG5,(AG5+(AI5-AH5)-(AL5-AK5)))</f>
        <v>37464</v>
      </c>
      <c r="AO5" s="103" t="str">
        <f>CONCATENATE(TEXT(YEAR(F5)+60,"####"),"-",IF(MONTH(F5)&lt;=6,"06-30","12-31"))</f>
        <v>2042-12-31</v>
      </c>
      <c r="AP5" s="82" t="s">
        <v>61</v>
      </c>
      <c r="AQ5" s="135"/>
    </row>
    <row r="6" spans="1:43" ht="30" customHeight="1">
      <c r="B6" s="230" t="s">
        <v>89</v>
      </c>
      <c r="C6" s="64" t="s">
        <v>236</v>
      </c>
      <c r="D6" s="50">
        <v>9</v>
      </c>
      <c r="E6" s="64" t="s">
        <v>359</v>
      </c>
      <c r="F6" s="54">
        <v>30356</v>
      </c>
      <c r="G6" s="54">
        <v>41795</v>
      </c>
      <c r="H6" s="54">
        <v>41795</v>
      </c>
      <c r="I6" s="41">
        <f t="shared" ref="I6:I24" si="0">DATE(DATEDIF(H6,$AO$1,"y"),DATEDIF(H6,$AO$1,"ym"),DATEDIF(H6,$AO$1,"md"))</f>
        <v>423</v>
      </c>
      <c r="J6" s="231"/>
      <c r="K6" s="51"/>
      <c r="L6" s="51"/>
      <c r="M6" s="43" t="e">
        <f t="shared" ref="M6:M24" si="1">DATE(DATEDIF(K6,L6,"y"),DATEDIF(K6,L6,"ym"),DATEDIF(K6,L6,"md"))</f>
        <v>#NUM!</v>
      </c>
      <c r="N6" s="41">
        <f t="shared" ref="N6:N24" si="2">(($AO$1-H6+1)*0.8)-(L6-K6+1)*0.8</f>
        <v>361.6</v>
      </c>
      <c r="O6" s="31">
        <f t="shared" ref="O6:O24" si="3">YEAR(N6)+INT((MONTH(N6)-1+INT(DAY(N6)/IF(DAY(N6)=30,30,IF(DAY(N6)=31,31,30))))/12)-1900</f>
        <v>0</v>
      </c>
      <c r="P6" s="32">
        <f t="shared" ref="P6:P24" si="4">MOD((MONTH(N6)-1)+INT(DAY(N6)/IF(DAY(N6)=30,30,IF(DAY(N6)=31,31,30))),12)</f>
        <v>11</v>
      </c>
      <c r="Q6" s="33">
        <f t="shared" ref="Q6:Q24" si="5">MOD(DAY(N6),IF(DAY(N6)=30,30,IF(DAY(N6)=31,30,30)))</f>
        <v>26</v>
      </c>
      <c r="R6" s="41">
        <f t="shared" ref="R6:R24" si="6">DATE(O6,P6,Q6)</f>
        <v>331</v>
      </c>
      <c r="S6" s="43">
        <f t="shared" ref="S6:S24" si="7">DATE(DATEDIF(G6,$AO$1,"y"),DATEDIF(G6,$AO$1,"ym"),DATEDIF(G6,$AO$1,"md"))</f>
        <v>423</v>
      </c>
      <c r="T6" s="54"/>
      <c r="U6" s="54"/>
      <c r="V6" s="43" t="e">
        <f t="shared" ref="V6:V24" si="8">DATE(DATEDIF(T6,U6,"y"),DATEDIF(T6,U6,"ym"),DATEDIF(T6,U6,"md"))</f>
        <v>#NUM!</v>
      </c>
      <c r="W6" s="41">
        <f t="shared" ref="W6:W24" si="9">(($AO$1-G6+1)*0.2)-((U6-T6+1)*0.2)</f>
        <v>90.4</v>
      </c>
      <c r="X6" s="35">
        <f t="shared" ref="X6:X24" si="10">YEAR(W6)+INT((MONTH(W6)-1+INT(DAY(W6)/IF(DAY(W6)=30,30,IF(DAY(W6)=31,31,30))))/12)-1900</f>
        <v>0</v>
      </c>
      <c r="Y6" s="36">
        <f t="shared" ref="Y6:Y24" si="11">MOD((MONTH(W6)-1)+INT(DAY(W6)/IF(DAY(W6)=30,30,IF(DAY(W6)=31,31,30))),12)</f>
        <v>3</v>
      </c>
      <c r="Z6" s="37">
        <f t="shared" ref="Z6:Z24" si="12">MOD(DAY(W6),IF(DAY(W6)=30,30,IF(DAY(W6)=31,30,30)))</f>
        <v>0</v>
      </c>
      <c r="AA6" s="44">
        <f t="shared" ref="AA6:AA24" si="13">DATE(X6,Y6,Z6)</f>
        <v>60</v>
      </c>
      <c r="AB6" s="45">
        <f t="shared" ref="AB6:AB24" si="14">VALUE(IF(AC6&gt;=12,(X6+O6+1),(O6+X6)))</f>
        <v>1</v>
      </c>
      <c r="AC6" s="45">
        <f t="shared" ref="AC6:AC24" si="15">IF(AE6&gt;=60,(Y6+P6+2),IF(AE6&gt;=30,(Y6+P6+1),(Y6+P6)))</f>
        <v>14</v>
      </c>
      <c r="AD6" s="45">
        <f t="shared" ref="AD6:AD24" si="16">VALUE(IF(AC6&gt;=12,(AC6-12),AC6))</f>
        <v>2</v>
      </c>
      <c r="AE6" s="45">
        <f t="shared" ref="AE6:AE24" si="17">Z6+Q6</f>
        <v>26</v>
      </c>
      <c r="AF6" s="45">
        <f t="shared" ref="AF6:AF24" si="18">IF(AE6&gt;=30,MOD(AE6,30),AE6)</f>
        <v>26</v>
      </c>
      <c r="AG6" s="41" t="str">
        <f t="shared" ref="AG6:AG24" si="19">CONCATENATE(IF(AB6&gt;=10,AB6,"0"&amp;AB6),IF(AD6&gt;=10,"-"&amp;AD6,"-"&amp;"0"&amp;AD6),IF(AF6&gt;=10,"-"&amp;AF6,"-0"&amp;AF6))</f>
        <v>01-02-26</v>
      </c>
      <c r="AH6" s="54"/>
      <c r="AI6" s="54"/>
      <c r="AJ6" s="54"/>
      <c r="AK6" s="54"/>
      <c r="AL6" s="38"/>
      <c r="AM6" s="43" t="e">
        <f t="shared" ref="AM6:AM24" si="20">DATE(DATEDIF(AK6,AL6,"y"),DATEDIF(AK6,AL6,"ym"),DATEDIF(AK6,AL6,"md"))</f>
        <v>#NUM!</v>
      </c>
      <c r="AN6" s="41">
        <f t="shared" ref="AN6:AN24" si="21">IF(ISERROR(AG6+(AI6-AH6)-(AL6-AK6)),AG6,(AG6+(AI6-AH6)-(AL6-AK6)))</f>
        <v>36948</v>
      </c>
      <c r="AO6" s="39" t="str">
        <f t="shared" ref="AO6:AO24" si="22">CONCATENATE(TEXT(YEAR(F6)+60,"####"),"-",IF(MONTH(F6)&lt;=6,"06-30","12-31"))</f>
        <v>2043-06-30</v>
      </c>
      <c r="AP6" s="232"/>
    </row>
    <row r="7" spans="1:43" ht="30" customHeight="1">
      <c r="B7" s="230" t="s">
        <v>89</v>
      </c>
      <c r="C7" s="64" t="s">
        <v>236</v>
      </c>
      <c r="D7" s="50">
        <v>9</v>
      </c>
      <c r="E7" s="64" t="s">
        <v>360</v>
      </c>
      <c r="F7" s="54">
        <v>26488</v>
      </c>
      <c r="G7" s="54">
        <v>41795</v>
      </c>
      <c r="H7" s="54">
        <v>41795</v>
      </c>
      <c r="I7" s="41">
        <f t="shared" si="0"/>
        <v>423</v>
      </c>
      <c r="J7" s="231"/>
      <c r="K7" s="51"/>
      <c r="L7" s="51"/>
      <c r="M7" s="43" t="e">
        <f t="shared" si="1"/>
        <v>#NUM!</v>
      </c>
      <c r="N7" s="41">
        <f t="shared" si="2"/>
        <v>361.6</v>
      </c>
      <c r="O7" s="31">
        <f t="shared" si="3"/>
        <v>0</v>
      </c>
      <c r="P7" s="32">
        <f t="shared" si="4"/>
        <v>11</v>
      </c>
      <c r="Q7" s="33">
        <f t="shared" si="5"/>
        <v>26</v>
      </c>
      <c r="R7" s="41">
        <f t="shared" si="6"/>
        <v>331</v>
      </c>
      <c r="S7" s="43">
        <f t="shared" si="7"/>
        <v>423</v>
      </c>
      <c r="T7" s="54"/>
      <c r="U7" s="54"/>
      <c r="V7" s="43" t="e">
        <f t="shared" si="8"/>
        <v>#NUM!</v>
      </c>
      <c r="W7" s="41">
        <f t="shared" si="9"/>
        <v>90.4</v>
      </c>
      <c r="X7" s="35">
        <f t="shared" si="10"/>
        <v>0</v>
      </c>
      <c r="Y7" s="36">
        <f t="shared" si="11"/>
        <v>3</v>
      </c>
      <c r="Z7" s="37">
        <f t="shared" si="12"/>
        <v>0</v>
      </c>
      <c r="AA7" s="44">
        <f t="shared" si="13"/>
        <v>60</v>
      </c>
      <c r="AB7" s="45">
        <f t="shared" si="14"/>
        <v>1</v>
      </c>
      <c r="AC7" s="45">
        <f t="shared" si="15"/>
        <v>14</v>
      </c>
      <c r="AD7" s="45">
        <f t="shared" si="16"/>
        <v>2</v>
      </c>
      <c r="AE7" s="45">
        <f t="shared" si="17"/>
        <v>26</v>
      </c>
      <c r="AF7" s="45">
        <f t="shared" si="18"/>
        <v>26</v>
      </c>
      <c r="AG7" s="41" t="str">
        <f t="shared" si="19"/>
        <v>01-02-26</v>
      </c>
      <c r="AH7" s="54"/>
      <c r="AI7" s="54"/>
      <c r="AJ7" s="54"/>
      <c r="AK7" s="54"/>
      <c r="AL7" s="58"/>
      <c r="AM7" s="43" t="e">
        <f t="shared" si="20"/>
        <v>#NUM!</v>
      </c>
      <c r="AN7" s="41">
        <f t="shared" si="21"/>
        <v>36948</v>
      </c>
      <c r="AO7" s="39" t="str">
        <f t="shared" si="22"/>
        <v>2032-12-31</v>
      </c>
      <c r="AP7" s="232"/>
    </row>
    <row r="8" spans="1:43" ht="30" customHeight="1">
      <c r="B8" s="230" t="s">
        <v>361</v>
      </c>
      <c r="C8" s="64" t="s">
        <v>236</v>
      </c>
      <c r="D8" s="50">
        <v>9</v>
      </c>
      <c r="E8" s="64" t="s">
        <v>362</v>
      </c>
      <c r="F8" s="54">
        <v>29310</v>
      </c>
      <c r="G8" s="54">
        <v>41795</v>
      </c>
      <c r="H8" s="54">
        <v>41795</v>
      </c>
      <c r="I8" s="41">
        <f t="shared" si="0"/>
        <v>423</v>
      </c>
      <c r="J8" s="231"/>
      <c r="K8" s="51"/>
      <c r="L8" s="51"/>
      <c r="M8" s="43" t="e">
        <f t="shared" si="1"/>
        <v>#NUM!</v>
      </c>
      <c r="N8" s="41">
        <f t="shared" si="2"/>
        <v>361.6</v>
      </c>
      <c r="O8" s="31">
        <f t="shared" si="3"/>
        <v>0</v>
      </c>
      <c r="P8" s="32">
        <f t="shared" si="4"/>
        <v>11</v>
      </c>
      <c r="Q8" s="33">
        <f t="shared" si="5"/>
        <v>26</v>
      </c>
      <c r="R8" s="41">
        <f t="shared" si="6"/>
        <v>331</v>
      </c>
      <c r="S8" s="43">
        <f t="shared" si="7"/>
        <v>423</v>
      </c>
      <c r="T8" s="54"/>
      <c r="U8" s="54"/>
      <c r="V8" s="43" t="e">
        <f t="shared" si="8"/>
        <v>#NUM!</v>
      </c>
      <c r="W8" s="41">
        <f t="shared" si="9"/>
        <v>90.4</v>
      </c>
      <c r="X8" s="35">
        <f t="shared" si="10"/>
        <v>0</v>
      </c>
      <c r="Y8" s="36">
        <f t="shared" si="11"/>
        <v>3</v>
      </c>
      <c r="Z8" s="37">
        <f t="shared" si="12"/>
        <v>0</v>
      </c>
      <c r="AA8" s="44">
        <f t="shared" si="13"/>
        <v>60</v>
      </c>
      <c r="AB8" s="45">
        <f t="shared" si="14"/>
        <v>1</v>
      </c>
      <c r="AC8" s="45">
        <f t="shared" si="15"/>
        <v>14</v>
      </c>
      <c r="AD8" s="45">
        <f t="shared" si="16"/>
        <v>2</v>
      </c>
      <c r="AE8" s="45">
        <f t="shared" si="17"/>
        <v>26</v>
      </c>
      <c r="AF8" s="45">
        <f t="shared" si="18"/>
        <v>26</v>
      </c>
      <c r="AG8" s="41" t="str">
        <f t="shared" si="19"/>
        <v>01-02-26</v>
      </c>
      <c r="AH8" s="54"/>
      <c r="AI8" s="54"/>
      <c r="AJ8" s="54"/>
      <c r="AK8" s="54"/>
      <c r="AL8" s="58"/>
      <c r="AM8" s="43" t="e">
        <f t="shared" si="20"/>
        <v>#NUM!</v>
      </c>
      <c r="AN8" s="41">
        <f t="shared" si="21"/>
        <v>36948</v>
      </c>
      <c r="AO8" s="39" t="str">
        <f t="shared" si="22"/>
        <v>2040-06-30</v>
      </c>
      <c r="AP8" s="232"/>
    </row>
    <row r="9" spans="1:43" ht="30" customHeight="1">
      <c r="B9" s="230" t="s">
        <v>91</v>
      </c>
      <c r="C9" s="64" t="s">
        <v>236</v>
      </c>
      <c r="D9" s="50">
        <v>9</v>
      </c>
      <c r="E9" s="64" t="s">
        <v>363</v>
      </c>
      <c r="F9" s="54">
        <v>28365</v>
      </c>
      <c r="G9" s="54">
        <v>41795</v>
      </c>
      <c r="H9" s="54">
        <v>41795</v>
      </c>
      <c r="I9" s="41">
        <f t="shared" si="0"/>
        <v>423</v>
      </c>
      <c r="J9" s="231"/>
      <c r="K9" s="51"/>
      <c r="L9" s="51"/>
      <c r="M9" s="43" t="e">
        <f t="shared" si="1"/>
        <v>#NUM!</v>
      </c>
      <c r="N9" s="41">
        <f t="shared" si="2"/>
        <v>361.6</v>
      </c>
      <c r="O9" s="31">
        <f t="shared" si="3"/>
        <v>0</v>
      </c>
      <c r="P9" s="32">
        <f t="shared" si="4"/>
        <v>11</v>
      </c>
      <c r="Q9" s="33">
        <f t="shared" si="5"/>
        <v>26</v>
      </c>
      <c r="R9" s="41">
        <f t="shared" si="6"/>
        <v>331</v>
      </c>
      <c r="S9" s="43">
        <f t="shared" si="7"/>
        <v>423</v>
      </c>
      <c r="T9" s="54"/>
      <c r="U9" s="54"/>
      <c r="V9" s="43" t="e">
        <f t="shared" si="8"/>
        <v>#NUM!</v>
      </c>
      <c r="W9" s="41">
        <f t="shared" si="9"/>
        <v>90.4</v>
      </c>
      <c r="X9" s="35">
        <f t="shared" si="10"/>
        <v>0</v>
      </c>
      <c r="Y9" s="36">
        <f t="shared" si="11"/>
        <v>3</v>
      </c>
      <c r="Z9" s="37">
        <f t="shared" si="12"/>
        <v>0</v>
      </c>
      <c r="AA9" s="44">
        <f t="shared" si="13"/>
        <v>60</v>
      </c>
      <c r="AB9" s="45">
        <f t="shared" si="14"/>
        <v>1</v>
      </c>
      <c r="AC9" s="45">
        <f t="shared" si="15"/>
        <v>14</v>
      </c>
      <c r="AD9" s="45">
        <f t="shared" si="16"/>
        <v>2</v>
      </c>
      <c r="AE9" s="45">
        <f t="shared" si="17"/>
        <v>26</v>
      </c>
      <c r="AF9" s="45">
        <f t="shared" si="18"/>
        <v>26</v>
      </c>
      <c r="AG9" s="41" t="str">
        <f t="shared" si="19"/>
        <v>01-02-26</v>
      </c>
      <c r="AH9" s="54"/>
      <c r="AI9" s="54"/>
      <c r="AJ9" s="54"/>
      <c r="AK9" s="54"/>
      <c r="AL9" s="58"/>
      <c r="AM9" s="43" t="e">
        <f t="shared" si="20"/>
        <v>#NUM!</v>
      </c>
      <c r="AN9" s="41">
        <f t="shared" si="21"/>
        <v>36948</v>
      </c>
      <c r="AO9" s="39" t="str">
        <f t="shared" si="22"/>
        <v>2037-12-31</v>
      </c>
      <c r="AP9" s="232"/>
    </row>
    <row r="10" spans="1:43" ht="30" customHeight="1">
      <c r="B10" s="230" t="s">
        <v>168</v>
      </c>
      <c r="C10" s="64" t="s">
        <v>236</v>
      </c>
      <c r="D10" s="50">
        <v>9</v>
      </c>
      <c r="E10" s="64" t="s">
        <v>364</v>
      </c>
      <c r="F10" s="54">
        <v>29595</v>
      </c>
      <c r="G10" s="54">
        <v>41795</v>
      </c>
      <c r="H10" s="54">
        <v>41795</v>
      </c>
      <c r="I10" s="41">
        <f t="shared" si="0"/>
        <v>423</v>
      </c>
      <c r="J10" s="231"/>
      <c r="K10" s="51"/>
      <c r="L10" s="51"/>
      <c r="M10" s="43" t="e">
        <f t="shared" si="1"/>
        <v>#NUM!</v>
      </c>
      <c r="N10" s="41">
        <f t="shared" si="2"/>
        <v>361.6</v>
      </c>
      <c r="O10" s="31">
        <f t="shared" si="3"/>
        <v>0</v>
      </c>
      <c r="P10" s="32">
        <f t="shared" si="4"/>
        <v>11</v>
      </c>
      <c r="Q10" s="33">
        <f t="shared" si="5"/>
        <v>26</v>
      </c>
      <c r="R10" s="41">
        <f t="shared" si="6"/>
        <v>331</v>
      </c>
      <c r="S10" s="43">
        <f t="shared" si="7"/>
        <v>423</v>
      </c>
      <c r="T10" s="54"/>
      <c r="U10" s="54"/>
      <c r="V10" s="43" t="e">
        <f t="shared" si="8"/>
        <v>#NUM!</v>
      </c>
      <c r="W10" s="41">
        <f t="shared" si="9"/>
        <v>90.4</v>
      </c>
      <c r="X10" s="35">
        <f t="shared" si="10"/>
        <v>0</v>
      </c>
      <c r="Y10" s="36">
        <f t="shared" si="11"/>
        <v>3</v>
      </c>
      <c r="Z10" s="37">
        <f t="shared" si="12"/>
        <v>0</v>
      </c>
      <c r="AA10" s="44">
        <f t="shared" si="13"/>
        <v>60</v>
      </c>
      <c r="AB10" s="45">
        <f t="shared" si="14"/>
        <v>1</v>
      </c>
      <c r="AC10" s="45">
        <f t="shared" si="15"/>
        <v>14</v>
      </c>
      <c r="AD10" s="45">
        <f t="shared" si="16"/>
        <v>2</v>
      </c>
      <c r="AE10" s="45">
        <f t="shared" si="17"/>
        <v>26</v>
      </c>
      <c r="AF10" s="45">
        <f t="shared" si="18"/>
        <v>26</v>
      </c>
      <c r="AG10" s="41" t="str">
        <f t="shared" si="19"/>
        <v>01-02-26</v>
      </c>
      <c r="AH10" s="54"/>
      <c r="AI10" s="54"/>
      <c r="AJ10" s="54"/>
      <c r="AK10" s="54"/>
      <c r="AL10" s="58"/>
      <c r="AM10" s="43" t="e">
        <f t="shared" si="20"/>
        <v>#NUM!</v>
      </c>
      <c r="AN10" s="41">
        <f t="shared" si="21"/>
        <v>36948</v>
      </c>
      <c r="AO10" s="39" t="str">
        <f t="shared" si="22"/>
        <v>2041-06-30</v>
      </c>
      <c r="AP10" s="232"/>
    </row>
    <row r="11" spans="1:43" ht="30" customHeight="1">
      <c r="B11" s="68" t="s">
        <v>158</v>
      </c>
      <c r="C11" s="50" t="s">
        <v>279</v>
      </c>
      <c r="D11" s="50">
        <v>9</v>
      </c>
      <c r="E11" s="50" t="s">
        <v>365</v>
      </c>
      <c r="F11" s="51">
        <v>29642</v>
      </c>
      <c r="G11" s="51">
        <v>41795</v>
      </c>
      <c r="H11" s="51">
        <v>41795</v>
      </c>
      <c r="I11" s="41">
        <f t="shared" si="0"/>
        <v>423</v>
      </c>
      <c r="J11" s="231"/>
      <c r="K11" s="51"/>
      <c r="L11" s="51"/>
      <c r="M11" s="43" t="e">
        <f t="shared" si="1"/>
        <v>#NUM!</v>
      </c>
      <c r="N11" s="41">
        <f t="shared" si="2"/>
        <v>361.6</v>
      </c>
      <c r="O11" s="31">
        <f t="shared" si="3"/>
        <v>0</v>
      </c>
      <c r="P11" s="32">
        <f t="shared" si="4"/>
        <v>11</v>
      </c>
      <c r="Q11" s="33">
        <f t="shared" si="5"/>
        <v>26</v>
      </c>
      <c r="R11" s="41">
        <f t="shared" si="6"/>
        <v>331</v>
      </c>
      <c r="S11" s="43">
        <f t="shared" si="7"/>
        <v>423</v>
      </c>
      <c r="T11" s="54"/>
      <c r="U11" s="54"/>
      <c r="V11" s="43" t="e">
        <f t="shared" si="8"/>
        <v>#NUM!</v>
      </c>
      <c r="W11" s="41">
        <f t="shared" si="9"/>
        <v>90.4</v>
      </c>
      <c r="X11" s="35">
        <f t="shared" si="10"/>
        <v>0</v>
      </c>
      <c r="Y11" s="36">
        <f t="shared" si="11"/>
        <v>3</v>
      </c>
      <c r="Z11" s="37">
        <f t="shared" si="12"/>
        <v>0</v>
      </c>
      <c r="AA11" s="44">
        <f t="shared" si="13"/>
        <v>60</v>
      </c>
      <c r="AB11" s="45">
        <f t="shared" si="14"/>
        <v>1</v>
      </c>
      <c r="AC11" s="45">
        <f t="shared" si="15"/>
        <v>14</v>
      </c>
      <c r="AD11" s="45">
        <f t="shared" si="16"/>
        <v>2</v>
      </c>
      <c r="AE11" s="45">
        <f t="shared" si="17"/>
        <v>26</v>
      </c>
      <c r="AF11" s="45">
        <f t="shared" si="18"/>
        <v>26</v>
      </c>
      <c r="AG11" s="41" t="str">
        <f t="shared" si="19"/>
        <v>01-02-26</v>
      </c>
      <c r="AH11" s="54"/>
      <c r="AI11" s="54"/>
      <c r="AJ11" s="54"/>
      <c r="AK11" s="54"/>
      <c r="AL11" s="58"/>
      <c r="AM11" s="43" t="e">
        <f t="shared" si="20"/>
        <v>#NUM!</v>
      </c>
      <c r="AN11" s="41">
        <f t="shared" si="21"/>
        <v>36948</v>
      </c>
      <c r="AO11" s="39" t="str">
        <f t="shared" si="22"/>
        <v>2041-06-30</v>
      </c>
      <c r="AP11" s="232"/>
    </row>
    <row r="12" spans="1:43" ht="30" customHeight="1">
      <c r="B12" s="230" t="s">
        <v>158</v>
      </c>
      <c r="C12" s="64" t="s">
        <v>236</v>
      </c>
      <c r="D12" s="50">
        <v>9</v>
      </c>
      <c r="E12" s="64" t="s">
        <v>366</v>
      </c>
      <c r="F12" s="54">
        <v>31467</v>
      </c>
      <c r="G12" s="54">
        <v>41795</v>
      </c>
      <c r="H12" s="54">
        <v>41795</v>
      </c>
      <c r="I12" s="41">
        <f t="shared" si="0"/>
        <v>423</v>
      </c>
      <c r="J12" s="231"/>
      <c r="K12" s="51"/>
      <c r="L12" s="51"/>
      <c r="M12" s="43" t="e">
        <f t="shared" si="1"/>
        <v>#NUM!</v>
      </c>
      <c r="N12" s="41">
        <f t="shared" si="2"/>
        <v>361.6</v>
      </c>
      <c r="O12" s="31">
        <f t="shared" si="3"/>
        <v>0</v>
      </c>
      <c r="P12" s="32">
        <f t="shared" si="4"/>
        <v>11</v>
      </c>
      <c r="Q12" s="33">
        <f t="shared" si="5"/>
        <v>26</v>
      </c>
      <c r="R12" s="41">
        <f t="shared" si="6"/>
        <v>331</v>
      </c>
      <c r="S12" s="43">
        <f t="shared" si="7"/>
        <v>423</v>
      </c>
      <c r="T12" s="54"/>
      <c r="U12" s="54"/>
      <c r="V12" s="43" t="e">
        <f t="shared" si="8"/>
        <v>#NUM!</v>
      </c>
      <c r="W12" s="41">
        <f t="shared" si="9"/>
        <v>90.4</v>
      </c>
      <c r="X12" s="35">
        <f t="shared" si="10"/>
        <v>0</v>
      </c>
      <c r="Y12" s="36">
        <f t="shared" si="11"/>
        <v>3</v>
      </c>
      <c r="Z12" s="37">
        <f t="shared" si="12"/>
        <v>0</v>
      </c>
      <c r="AA12" s="44">
        <f t="shared" si="13"/>
        <v>60</v>
      </c>
      <c r="AB12" s="45">
        <f t="shared" si="14"/>
        <v>1</v>
      </c>
      <c r="AC12" s="45">
        <f t="shared" si="15"/>
        <v>14</v>
      </c>
      <c r="AD12" s="45">
        <f t="shared" si="16"/>
        <v>2</v>
      </c>
      <c r="AE12" s="45">
        <f t="shared" si="17"/>
        <v>26</v>
      </c>
      <c r="AF12" s="45">
        <f t="shared" si="18"/>
        <v>26</v>
      </c>
      <c r="AG12" s="41" t="str">
        <f t="shared" si="19"/>
        <v>01-02-26</v>
      </c>
      <c r="AH12" s="54"/>
      <c r="AI12" s="54"/>
      <c r="AJ12" s="54"/>
      <c r="AK12" s="54"/>
      <c r="AL12" s="58"/>
      <c r="AM12" s="43" t="e">
        <f t="shared" si="20"/>
        <v>#NUM!</v>
      </c>
      <c r="AN12" s="41">
        <f t="shared" si="21"/>
        <v>36948</v>
      </c>
      <c r="AO12" s="39" t="str">
        <f t="shared" si="22"/>
        <v>2046-06-30</v>
      </c>
      <c r="AP12" s="232"/>
    </row>
    <row r="13" spans="1:43" ht="30" customHeight="1">
      <c r="B13" s="230" t="s">
        <v>158</v>
      </c>
      <c r="C13" s="64" t="s">
        <v>236</v>
      </c>
      <c r="D13" s="50">
        <v>9</v>
      </c>
      <c r="E13" s="64" t="s">
        <v>367</v>
      </c>
      <c r="F13" s="54">
        <v>28846</v>
      </c>
      <c r="G13" s="54">
        <v>41795</v>
      </c>
      <c r="H13" s="54">
        <v>41795</v>
      </c>
      <c r="I13" s="41">
        <f t="shared" si="0"/>
        <v>423</v>
      </c>
      <c r="J13" s="231"/>
      <c r="K13" s="51"/>
      <c r="L13" s="51"/>
      <c r="M13" s="43" t="e">
        <f t="shared" si="1"/>
        <v>#NUM!</v>
      </c>
      <c r="N13" s="41">
        <f t="shared" si="2"/>
        <v>361.6</v>
      </c>
      <c r="O13" s="31">
        <f t="shared" si="3"/>
        <v>0</v>
      </c>
      <c r="P13" s="32">
        <f t="shared" si="4"/>
        <v>11</v>
      </c>
      <c r="Q13" s="33">
        <f t="shared" si="5"/>
        <v>26</v>
      </c>
      <c r="R13" s="41">
        <f t="shared" si="6"/>
        <v>331</v>
      </c>
      <c r="S13" s="43">
        <f t="shared" si="7"/>
        <v>423</v>
      </c>
      <c r="T13" s="54"/>
      <c r="U13" s="54"/>
      <c r="V13" s="43" t="e">
        <f t="shared" si="8"/>
        <v>#NUM!</v>
      </c>
      <c r="W13" s="41">
        <f t="shared" si="9"/>
        <v>90.4</v>
      </c>
      <c r="X13" s="35">
        <f t="shared" si="10"/>
        <v>0</v>
      </c>
      <c r="Y13" s="36">
        <f t="shared" si="11"/>
        <v>3</v>
      </c>
      <c r="Z13" s="37">
        <f t="shared" si="12"/>
        <v>0</v>
      </c>
      <c r="AA13" s="44">
        <f t="shared" si="13"/>
        <v>60</v>
      </c>
      <c r="AB13" s="45">
        <f t="shared" si="14"/>
        <v>1</v>
      </c>
      <c r="AC13" s="45">
        <f t="shared" si="15"/>
        <v>14</v>
      </c>
      <c r="AD13" s="45">
        <f t="shared" si="16"/>
        <v>2</v>
      </c>
      <c r="AE13" s="45">
        <f t="shared" si="17"/>
        <v>26</v>
      </c>
      <c r="AF13" s="45">
        <f t="shared" si="18"/>
        <v>26</v>
      </c>
      <c r="AG13" s="41" t="str">
        <f t="shared" si="19"/>
        <v>01-02-26</v>
      </c>
      <c r="AH13" s="54"/>
      <c r="AI13" s="54"/>
      <c r="AJ13" s="54"/>
      <c r="AK13" s="54"/>
      <c r="AL13" s="58"/>
      <c r="AM13" s="43" t="e">
        <f t="shared" si="20"/>
        <v>#NUM!</v>
      </c>
      <c r="AN13" s="41">
        <f t="shared" si="21"/>
        <v>36948</v>
      </c>
      <c r="AO13" s="39" t="str">
        <f t="shared" si="22"/>
        <v>2038-12-31</v>
      </c>
      <c r="AP13" s="232"/>
    </row>
    <row r="14" spans="1:43" ht="30" customHeight="1">
      <c r="A14" s="7"/>
      <c r="B14" s="230" t="s">
        <v>170</v>
      </c>
      <c r="C14" s="64" t="s">
        <v>236</v>
      </c>
      <c r="D14" s="50">
        <v>9</v>
      </c>
      <c r="E14" s="64" t="s">
        <v>368</v>
      </c>
      <c r="F14" s="54">
        <v>30537</v>
      </c>
      <c r="G14" s="54">
        <v>41795</v>
      </c>
      <c r="H14" s="54">
        <v>41795</v>
      </c>
      <c r="I14" s="41">
        <f t="shared" si="0"/>
        <v>423</v>
      </c>
      <c r="J14" s="231"/>
      <c r="K14" s="51"/>
      <c r="L14" s="51"/>
      <c r="M14" s="43" t="e">
        <f t="shared" si="1"/>
        <v>#NUM!</v>
      </c>
      <c r="N14" s="41">
        <f t="shared" si="2"/>
        <v>361.6</v>
      </c>
      <c r="O14" s="31">
        <f t="shared" si="3"/>
        <v>0</v>
      </c>
      <c r="P14" s="32">
        <f t="shared" si="4"/>
        <v>11</v>
      </c>
      <c r="Q14" s="33">
        <f t="shared" si="5"/>
        <v>26</v>
      </c>
      <c r="R14" s="41">
        <f t="shared" si="6"/>
        <v>331</v>
      </c>
      <c r="S14" s="43">
        <f t="shared" si="7"/>
        <v>423</v>
      </c>
      <c r="T14" s="54"/>
      <c r="U14" s="54"/>
      <c r="V14" s="43" t="e">
        <f t="shared" si="8"/>
        <v>#NUM!</v>
      </c>
      <c r="W14" s="41">
        <f t="shared" si="9"/>
        <v>90.4</v>
      </c>
      <c r="X14" s="35">
        <f t="shared" si="10"/>
        <v>0</v>
      </c>
      <c r="Y14" s="36">
        <f t="shared" si="11"/>
        <v>3</v>
      </c>
      <c r="Z14" s="37">
        <f t="shared" si="12"/>
        <v>0</v>
      </c>
      <c r="AA14" s="44">
        <f t="shared" si="13"/>
        <v>60</v>
      </c>
      <c r="AB14" s="45">
        <f t="shared" si="14"/>
        <v>1</v>
      </c>
      <c r="AC14" s="45">
        <f t="shared" si="15"/>
        <v>14</v>
      </c>
      <c r="AD14" s="45">
        <f t="shared" si="16"/>
        <v>2</v>
      </c>
      <c r="AE14" s="45">
        <f t="shared" si="17"/>
        <v>26</v>
      </c>
      <c r="AF14" s="45">
        <f t="shared" si="18"/>
        <v>26</v>
      </c>
      <c r="AG14" s="41" t="str">
        <f t="shared" si="19"/>
        <v>01-02-26</v>
      </c>
      <c r="AH14" s="54"/>
      <c r="AI14" s="54"/>
      <c r="AJ14" s="54"/>
      <c r="AK14" s="54"/>
      <c r="AL14" s="58"/>
      <c r="AM14" s="43" t="e">
        <f t="shared" si="20"/>
        <v>#NUM!</v>
      </c>
      <c r="AN14" s="41">
        <f t="shared" si="21"/>
        <v>36948</v>
      </c>
      <c r="AO14" s="39" t="str">
        <f t="shared" si="22"/>
        <v>2043-12-31</v>
      </c>
      <c r="AP14" s="232"/>
    </row>
    <row r="15" spans="1:43" ht="30" customHeight="1">
      <c r="B15" s="230" t="s">
        <v>89</v>
      </c>
      <c r="C15" s="64" t="s">
        <v>236</v>
      </c>
      <c r="D15" s="50">
        <v>9</v>
      </c>
      <c r="E15" s="64" t="s">
        <v>369</v>
      </c>
      <c r="F15" s="54">
        <v>29597</v>
      </c>
      <c r="G15" s="54">
        <v>41795</v>
      </c>
      <c r="H15" s="54">
        <v>41795</v>
      </c>
      <c r="I15" s="41">
        <f t="shared" si="0"/>
        <v>423</v>
      </c>
      <c r="J15" s="231"/>
      <c r="K15" s="51"/>
      <c r="L15" s="51"/>
      <c r="M15" s="43" t="e">
        <f t="shared" si="1"/>
        <v>#NUM!</v>
      </c>
      <c r="N15" s="41">
        <f t="shared" si="2"/>
        <v>361.6</v>
      </c>
      <c r="O15" s="31">
        <f t="shared" si="3"/>
        <v>0</v>
      </c>
      <c r="P15" s="32">
        <f t="shared" si="4"/>
        <v>11</v>
      </c>
      <c r="Q15" s="33">
        <f t="shared" si="5"/>
        <v>26</v>
      </c>
      <c r="R15" s="41">
        <f t="shared" si="6"/>
        <v>331</v>
      </c>
      <c r="S15" s="43">
        <f t="shared" si="7"/>
        <v>423</v>
      </c>
      <c r="T15" s="54"/>
      <c r="U15" s="54"/>
      <c r="V15" s="43" t="e">
        <f t="shared" si="8"/>
        <v>#NUM!</v>
      </c>
      <c r="W15" s="41">
        <f t="shared" si="9"/>
        <v>90.4</v>
      </c>
      <c r="X15" s="35">
        <f t="shared" si="10"/>
        <v>0</v>
      </c>
      <c r="Y15" s="36">
        <f t="shared" si="11"/>
        <v>3</v>
      </c>
      <c r="Z15" s="37">
        <f t="shared" si="12"/>
        <v>0</v>
      </c>
      <c r="AA15" s="44">
        <f t="shared" si="13"/>
        <v>60</v>
      </c>
      <c r="AB15" s="45">
        <f t="shared" si="14"/>
        <v>1</v>
      </c>
      <c r="AC15" s="45">
        <f t="shared" si="15"/>
        <v>14</v>
      </c>
      <c r="AD15" s="45">
        <f t="shared" si="16"/>
        <v>2</v>
      </c>
      <c r="AE15" s="45">
        <f t="shared" si="17"/>
        <v>26</v>
      </c>
      <c r="AF15" s="45">
        <f t="shared" si="18"/>
        <v>26</v>
      </c>
      <c r="AG15" s="41" t="str">
        <f t="shared" si="19"/>
        <v>01-02-26</v>
      </c>
      <c r="AH15" s="54"/>
      <c r="AI15" s="54"/>
      <c r="AJ15" s="54"/>
      <c r="AK15" s="54"/>
      <c r="AL15" s="58"/>
      <c r="AM15" s="43" t="e">
        <f t="shared" si="20"/>
        <v>#NUM!</v>
      </c>
      <c r="AN15" s="41">
        <f t="shared" si="21"/>
        <v>36948</v>
      </c>
      <c r="AO15" s="39" t="str">
        <f t="shared" si="22"/>
        <v>2041-06-30</v>
      </c>
      <c r="AP15" s="232"/>
    </row>
    <row r="16" spans="1:43" ht="30" customHeight="1">
      <c r="B16" s="230" t="s">
        <v>361</v>
      </c>
      <c r="C16" s="64" t="s">
        <v>236</v>
      </c>
      <c r="D16" s="50">
        <v>9</v>
      </c>
      <c r="E16" s="64" t="s">
        <v>370</v>
      </c>
      <c r="F16" s="54">
        <v>29613</v>
      </c>
      <c r="G16" s="54">
        <v>41795</v>
      </c>
      <c r="H16" s="54">
        <v>41795</v>
      </c>
      <c r="I16" s="41">
        <f>DATE(DATEDIF(H16,$AO$1,"y"),DATEDIF(H16,$AO$1,"ym"),DATEDIF(H16,$AO$1,"md"))</f>
        <v>423</v>
      </c>
      <c r="J16" s="231" t="s">
        <v>371</v>
      </c>
      <c r="K16" s="51"/>
      <c r="L16" s="51"/>
      <c r="M16" s="43" t="e">
        <f>DATE(DATEDIF(K16,L16,"y"),DATEDIF(K16,L16,"ym"),DATEDIF(K16,L16,"md"))</f>
        <v>#NUM!</v>
      </c>
      <c r="N16" s="41">
        <f>(($AO$1-H16+1)*0.8)-(L16-K16+1)*0.8</f>
        <v>361.6</v>
      </c>
      <c r="O16" s="31">
        <f>YEAR(N16)+INT((MONTH(N16)-1+INT(DAY(N16)/IF(DAY(N16)=30,30,IF(DAY(N16)=31,31,30))))/12)-1900</f>
        <v>0</v>
      </c>
      <c r="P16" s="32">
        <f>MOD((MONTH(N16)-1)+INT(DAY(N16)/IF(DAY(N16)=30,30,IF(DAY(N16)=31,31,30))),12)</f>
        <v>11</v>
      </c>
      <c r="Q16" s="33">
        <f>MOD(DAY(N16),IF(DAY(N16)=30,30,IF(DAY(N16)=31,30,30)))</f>
        <v>26</v>
      </c>
      <c r="R16" s="41">
        <f>DATE(O16,P16,Q16)</f>
        <v>331</v>
      </c>
      <c r="S16" s="43">
        <f>DATE(DATEDIF(G16,$AO$1,"y"),DATEDIF(G16,$AO$1,"ym"),DATEDIF(G16,$AO$1,"md"))</f>
        <v>423</v>
      </c>
      <c r="T16" s="54"/>
      <c r="U16" s="54"/>
      <c r="V16" s="43" t="e">
        <f>DATE(DATEDIF(T16,U16,"y"),DATEDIF(T16,U16,"ym"),DATEDIF(T16,U16,"md"))</f>
        <v>#NUM!</v>
      </c>
      <c r="W16" s="41">
        <f>(($AO$1-G16+1)*0.2)-((U16-T16+1)*0.2)</f>
        <v>90.4</v>
      </c>
      <c r="X16" s="35">
        <f>YEAR(W16)+INT((MONTH(W16)-1+INT(DAY(W16)/IF(DAY(W16)=30,30,IF(DAY(W16)=31,31,30))))/12)-1900</f>
        <v>0</v>
      </c>
      <c r="Y16" s="36">
        <f>MOD((MONTH(W16)-1)+INT(DAY(W16)/IF(DAY(W16)=30,30,IF(DAY(W16)=31,31,30))),12)</f>
        <v>3</v>
      </c>
      <c r="Z16" s="37">
        <f>MOD(DAY(W16),IF(DAY(W16)=30,30,IF(DAY(W16)=31,30,30)))</f>
        <v>0</v>
      </c>
      <c r="AA16" s="44">
        <f>DATE(X16,Y16,Z16)</f>
        <v>60</v>
      </c>
      <c r="AB16" s="45">
        <f>VALUE(IF(AC16&gt;=12,(X16+O16+1),(O16+X16)))</f>
        <v>1</v>
      </c>
      <c r="AC16" s="45">
        <f>IF(AE16&gt;=60,(Y16+P16+2),IF(AE16&gt;=30,(Y16+P16+1),(Y16+P16)))</f>
        <v>14</v>
      </c>
      <c r="AD16" s="45">
        <f>VALUE(IF(AC16&gt;=12,(AC16-12),AC16))</f>
        <v>2</v>
      </c>
      <c r="AE16" s="45">
        <f>Z16+Q16</f>
        <v>26</v>
      </c>
      <c r="AF16" s="45">
        <f>IF(AE16&gt;=30,MOD(AE16,30),AE16)</f>
        <v>26</v>
      </c>
      <c r="AG16" s="41" t="str">
        <f>CONCATENATE(IF(AB16&gt;=10,AB16,"0"&amp;AB16),IF(AD16&gt;=10,"-"&amp;AD16,"-"&amp;"0"&amp;AD16),IF(AF16&gt;=10,"-"&amp;AF16,"-0"&amp;AF16))</f>
        <v>01-02-26</v>
      </c>
      <c r="AH16" s="54"/>
      <c r="AI16" s="54"/>
      <c r="AJ16" s="54"/>
      <c r="AK16" s="54"/>
      <c r="AL16" s="58"/>
      <c r="AM16" s="43" t="e">
        <f>DATE(DATEDIF(AK16,AL16,"y"),DATEDIF(AK16,AL16,"ym"),DATEDIF(AK16,AL16,"md"))</f>
        <v>#NUM!</v>
      </c>
      <c r="AN16" s="41">
        <f>IF(ISERROR(AG16+(AI16-AH16)-(AL16-AK16)),AG16,(AG16+(AI16-AH16)-(AL16-AK16)))</f>
        <v>36948</v>
      </c>
      <c r="AO16" s="39" t="str">
        <f>CONCATENATE(TEXT(YEAR(F16)+60,"####"),"-",IF(MONTH(F16)&lt;=6,"06-30","12-31"))</f>
        <v>2041-06-30</v>
      </c>
      <c r="AP16" s="232"/>
    </row>
    <row r="17" spans="1:43" s="7" customFormat="1" ht="30" customHeight="1">
      <c r="B17" s="46" t="s">
        <v>170</v>
      </c>
      <c r="C17" s="29" t="s">
        <v>236</v>
      </c>
      <c r="D17" s="29">
        <v>9</v>
      </c>
      <c r="E17" s="29" t="s">
        <v>372</v>
      </c>
      <c r="F17" s="30">
        <v>29571</v>
      </c>
      <c r="G17" s="30">
        <v>39762</v>
      </c>
      <c r="H17" s="30">
        <v>40309</v>
      </c>
      <c r="I17" s="41">
        <f>DATE(DATEDIF(H17,$AO$1,"y"),DATEDIF(H17,$AO$1,"ym"),DATEDIF(H17,$AO$1,"md"))</f>
        <v>1906</v>
      </c>
      <c r="J17" s="228" t="s">
        <v>373</v>
      </c>
      <c r="K17" s="30"/>
      <c r="L17" s="30"/>
      <c r="M17" s="43" t="e">
        <f>DATE(DATEDIF(K17,L17,"y"),DATEDIF(K17,L17,"ym"),DATEDIF(K17,L17,"md"))</f>
        <v>#NUM!</v>
      </c>
      <c r="N17" s="41">
        <f>(($AO$1-H17+1)*0.8)-(L17-K17+1)*0.8</f>
        <v>1550.4</v>
      </c>
      <c r="O17" s="31">
        <f>YEAR(N17)+INT((MONTH(N17)-1+INT(DAY(N17)/IF(DAY(N17)=30,30,IF(DAY(N17)=31,31,30))))/12)-1900</f>
        <v>4</v>
      </c>
      <c r="P17" s="32">
        <f>MOD((MONTH(N17)-1)+INT(DAY(N17)/IF(DAY(N17)=30,30,IF(DAY(N17)=31,31,30))),12)</f>
        <v>2</v>
      </c>
      <c r="Q17" s="33">
        <f>MOD(DAY(N17),IF(DAY(N17)=30,30,IF(DAY(N17)=31,30,30)))</f>
        <v>29</v>
      </c>
      <c r="R17" s="41">
        <f>DATE(O17,P17,Q17)</f>
        <v>1521</v>
      </c>
      <c r="S17" s="43">
        <f>DATE(DATEDIF(G17,$AO$1,"y"),DATEDIF(G17,$AO$1,"ym"),DATEDIF(G17,$AO$1,"md"))</f>
        <v>2456</v>
      </c>
      <c r="T17" s="34"/>
      <c r="U17" s="34"/>
      <c r="V17" s="43" t="e">
        <f>DATE(DATEDIF(T17,U17,"y"),DATEDIF(T17,U17,"ym"),DATEDIF(T17,U17,"md"))</f>
        <v>#NUM!</v>
      </c>
      <c r="W17" s="41">
        <f>(($AO$1-G17+1)*0.2)-((U17-T17+1)*0.2)</f>
        <v>497.00000000000006</v>
      </c>
      <c r="X17" s="35">
        <f>YEAR(W17)+INT((MONTH(W17)-1+INT(DAY(W17)/IF(DAY(W17)=30,30,IF(DAY(W17)=31,31,30))))/12)-1900</f>
        <v>1</v>
      </c>
      <c r="Y17" s="36">
        <f>MOD((MONTH(W17)-1)+INT(DAY(W17)/IF(DAY(W17)=30,30,IF(DAY(W17)=31,31,30))),12)</f>
        <v>4</v>
      </c>
      <c r="Z17" s="37">
        <f>MOD(DAY(W17),IF(DAY(W17)=30,30,IF(DAY(W17)=31,30,30)))</f>
        <v>11</v>
      </c>
      <c r="AA17" s="44">
        <f>DATE(X17,Y17,Z17)</f>
        <v>467</v>
      </c>
      <c r="AB17" s="45">
        <f>VALUE(IF(AC17&gt;=12,(X17+O17+1),(O17+X17)))</f>
        <v>5</v>
      </c>
      <c r="AC17" s="45">
        <f>IF(AE17&gt;=60,(Y17+P17+2),IF(AE17&gt;=30,(Y17+P17+1),(Y17+P17)))</f>
        <v>7</v>
      </c>
      <c r="AD17" s="45">
        <f>VALUE(IF(AC17&gt;=12,(AC17-12),AC17))</f>
        <v>7</v>
      </c>
      <c r="AE17" s="45">
        <f>Z17+Q17</f>
        <v>40</v>
      </c>
      <c r="AF17" s="45">
        <f>IF(AE17&gt;=30,MOD(AE17,30),AE17)</f>
        <v>10</v>
      </c>
      <c r="AG17" s="41" t="str">
        <f>CONCATENATE(IF(AB17&gt;=10,AB17,"0"&amp;AB17),IF(AD17&gt;=10,"-"&amp;AD17,"-"&amp;"0"&amp;AD17),IF(AF17&gt;=10,"-"&amp;AF17,"-0"&amp;AF17))</f>
        <v>05-07-10</v>
      </c>
      <c r="AH17" s="34"/>
      <c r="AI17" s="34"/>
      <c r="AJ17" s="43" t="e">
        <f>DATE(DATEDIF(AH17,AI17,"y"),DATEDIF(AH17,AI17,"ym"),DATEDIF(AH17,AI17,"md"))</f>
        <v>#NUM!</v>
      </c>
      <c r="AK17" s="34"/>
      <c r="AL17" s="38"/>
      <c r="AM17" s="43" t="e">
        <f>DATE(DATEDIF(AK17,AL17,"y"),DATEDIF(AK17,AL17,"ym"),DATEDIF(AK17,AL17,"md"))</f>
        <v>#NUM!</v>
      </c>
      <c r="AN17" s="62">
        <f>IF(ISERROR(AG17+(AI17-AH17)-(AL17-AK17)),AG17,(AG17+(AI17-AH17)-(AL17-AK17)))</f>
        <v>38543</v>
      </c>
      <c r="AO17" s="39" t="str">
        <f>CONCATENATE(TEXT(YEAR(F17)+60,"####"),"-",IF(MONTH(F17)&lt;=6,"06-30","12-31"))</f>
        <v>2040-12-31</v>
      </c>
      <c r="AP17" s="233" t="s">
        <v>374</v>
      </c>
      <c r="AQ17" s="135"/>
    </row>
    <row r="18" spans="1:43" s="7" customFormat="1" ht="30" customHeight="1">
      <c r="A18" s="1"/>
      <c r="B18" s="68" t="s">
        <v>39</v>
      </c>
      <c r="C18" s="50" t="s">
        <v>279</v>
      </c>
      <c r="D18" s="50">
        <v>9</v>
      </c>
      <c r="E18" s="50" t="s">
        <v>375</v>
      </c>
      <c r="F18" s="51">
        <v>29594</v>
      </c>
      <c r="G18" s="51">
        <v>40896</v>
      </c>
      <c r="H18" s="51">
        <v>41620</v>
      </c>
      <c r="I18" s="41">
        <f>DATE(DATEDIF(H18,$AO$1,"y"),DATEDIF(H18,$AO$1,"ym"),DATEDIF(H18,$AO$1,"md"))</f>
        <v>597</v>
      </c>
      <c r="J18" s="231" t="s">
        <v>376</v>
      </c>
      <c r="K18" s="51"/>
      <c r="L18" s="51"/>
      <c r="M18" s="43" t="e">
        <f>DATE(DATEDIF(K18,L18,"y"),DATEDIF(K18,L18,"ym"),DATEDIF(K18,L18,"md"))</f>
        <v>#NUM!</v>
      </c>
      <c r="N18" s="41">
        <f>(($AO$1-H18+1)*0.8)-(L18-K18+1)*0.8</f>
        <v>501.6</v>
      </c>
      <c r="O18" s="31">
        <f>YEAR(N18)+INT((MONTH(N18)-1+INT(DAY(N18)/IF(DAY(N18)=30,30,IF(DAY(N18)=31,31,30))))/12)-1900</f>
        <v>1</v>
      </c>
      <c r="P18" s="32">
        <f>MOD((MONTH(N18)-1)+INT(DAY(N18)/IF(DAY(N18)=30,30,IF(DAY(N18)=31,31,30))),12)</f>
        <v>4</v>
      </c>
      <c r="Q18" s="33">
        <f>MOD(DAY(N18),IF(DAY(N18)=30,30,IF(DAY(N18)=31,30,30)))</f>
        <v>15</v>
      </c>
      <c r="R18" s="41">
        <f>DATE(O18,P18,Q18)</f>
        <v>471</v>
      </c>
      <c r="S18" s="43">
        <f>DATE(DATEDIF(G18,$AO$1,"y"),DATEDIF(G18,$AO$1,"ym"),DATEDIF(G18,$AO$1,"md"))</f>
        <v>1320</v>
      </c>
      <c r="T18" s="54"/>
      <c r="U18" s="54"/>
      <c r="V18" s="43" t="e">
        <f>DATE(DATEDIF(T18,U18,"y"),DATEDIF(T18,U18,"ym"),DATEDIF(T18,U18,"md"))</f>
        <v>#NUM!</v>
      </c>
      <c r="W18" s="41">
        <f>(($AO$1-G18+1)*0.2)-((U18-T18+1)*0.2)</f>
        <v>270.20000000000005</v>
      </c>
      <c r="X18" s="35">
        <f>YEAR(W18)+INT((MONTH(W18)-1+INT(DAY(W18)/IF(DAY(W18)=30,30,IF(DAY(W18)=31,31,30))))/12)-1900</f>
        <v>0</v>
      </c>
      <c r="Y18" s="36">
        <f>MOD((MONTH(W18)-1)+INT(DAY(W18)/IF(DAY(W18)=30,30,IF(DAY(W18)=31,31,30))),12)</f>
        <v>8</v>
      </c>
      <c r="Z18" s="37">
        <f>MOD(DAY(W18),IF(DAY(W18)=30,30,IF(DAY(W18)=31,30,30)))</f>
        <v>26</v>
      </c>
      <c r="AA18" s="44">
        <f>DATE(X18,Y18,Z18)</f>
        <v>239</v>
      </c>
      <c r="AB18" s="45">
        <f>VALUE(IF(AC18&gt;=12,(X18+O18+1),(O18+X18)))</f>
        <v>2</v>
      </c>
      <c r="AC18" s="45">
        <f>IF(AE18&gt;=60,(Y18+P18+2),IF(AE18&gt;=30,(Y18+P18+1),(Y18+P18)))</f>
        <v>13</v>
      </c>
      <c r="AD18" s="45">
        <f>VALUE(IF(AC18&gt;=12,(AC18-12),AC18))</f>
        <v>1</v>
      </c>
      <c r="AE18" s="45">
        <f>Z18+Q18</f>
        <v>41</v>
      </c>
      <c r="AF18" s="45">
        <f>IF(AE18&gt;=30,MOD(AE18,30),AE18)</f>
        <v>11</v>
      </c>
      <c r="AG18" s="41" t="str">
        <f>CONCATENATE(IF(AB18&gt;=10,AB18,"0"&amp;AB18),IF(AD18&gt;=10,"-"&amp;AD18,"-"&amp;"0"&amp;AD18),IF(AF18&gt;=10,"-"&amp;AF18,"-0"&amp;AF18))</f>
        <v>02-01-11</v>
      </c>
      <c r="AH18" s="54"/>
      <c r="AI18" s="54"/>
      <c r="AJ18" s="43" t="e">
        <f>DATE(DATEDIF(AH18,AI18,"y"),DATEDIF(AH18,AI18,"ym"),DATEDIF(AH18,AI18,"md"))</f>
        <v>#NUM!</v>
      </c>
      <c r="AK18" s="54"/>
      <c r="AL18" s="58"/>
      <c r="AM18" s="43" t="e">
        <f>DATE(DATEDIF(AK18,AL18,"y"),DATEDIF(AK18,AL18,"ym"),DATEDIF(AK18,AL18,"md"))</f>
        <v>#NUM!</v>
      </c>
      <c r="AN18" s="62">
        <f>IF(ISERROR(AG18+(AI18-AH18)-(AL18-AK18)),AG18,(AG18+(AI18-AH18)-(AL18-AK18)))</f>
        <v>37267</v>
      </c>
      <c r="AO18" s="39" t="str">
        <f>CONCATENATE(TEXT(YEAR(F18)+60,"####"),"-",IF(MONTH(F18)&lt;=6,"06-30","12-31"))</f>
        <v>2041-06-30</v>
      </c>
      <c r="AP18" s="234" t="s">
        <v>377</v>
      </c>
      <c r="AQ18" s="134"/>
    </row>
    <row r="19" spans="1:43" ht="30" customHeight="1">
      <c r="A19" s="7"/>
      <c r="B19" s="46" t="s">
        <v>3</v>
      </c>
      <c r="C19" s="29" t="s">
        <v>236</v>
      </c>
      <c r="D19" s="29">
        <v>9</v>
      </c>
      <c r="E19" s="29" t="s">
        <v>378</v>
      </c>
      <c r="F19" s="30">
        <v>34652</v>
      </c>
      <c r="G19" s="30">
        <v>41511</v>
      </c>
      <c r="H19" s="30">
        <v>41511</v>
      </c>
      <c r="I19" s="41">
        <f>DATE(DATEDIF(H19,$AO$1,"y"),DATEDIF(H19,$AO$1,"ym"),DATEDIF(H19,$AO$1,"md"))</f>
        <v>706</v>
      </c>
      <c r="J19" s="228" t="s">
        <v>379</v>
      </c>
      <c r="K19" s="30"/>
      <c r="L19" s="30"/>
      <c r="M19" s="43" t="e">
        <f>DATE(DATEDIF(K19,L19,"y"),DATEDIF(K19,L19,"ym"),DATEDIF(K19,L19,"md"))</f>
        <v>#NUM!</v>
      </c>
      <c r="N19" s="41">
        <f>(($AO$1-H19+1)*0.8)-(L19-K19+1)*0.8</f>
        <v>588.80000000000007</v>
      </c>
      <c r="O19" s="31">
        <f>YEAR(N19)+INT((MONTH(N19)-1+INT(DAY(N19)/IF(DAY(N19)=30,30,IF(DAY(N19)=31,31,30))))/12)-1900</f>
        <v>1</v>
      </c>
      <c r="P19" s="32">
        <f>MOD((MONTH(N19)-1)+INT(DAY(N19)/IF(DAY(N19)=30,30,IF(DAY(N19)=31,31,30))),12)</f>
        <v>7</v>
      </c>
      <c r="Q19" s="33">
        <f>MOD(DAY(N19),IF(DAY(N19)=30,30,IF(DAY(N19)=31,30,30)))</f>
        <v>10</v>
      </c>
      <c r="R19" s="41">
        <f>DATE(O19,P19,Q19)</f>
        <v>557</v>
      </c>
      <c r="S19" s="43">
        <f>DATE(DATEDIF(G19,$AO$1,"y"),DATEDIF(G19,$AO$1,"ym"),DATEDIF(G19,$AO$1,"md"))</f>
        <v>706</v>
      </c>
      <c r="T19" s="34"/>
      <c r="U19" s="34"/>
      <c r="V19" s="43" t="e">
        <f>DATE(DATEDIF(T19,U19,"y"),DATEDIF(T19,U19,"ym"),DATEDIF(T19,U19,"md"))</f>
        <v>#NUM!</v>
      </c>
      <c r="W19" s="41">
        <f>(($AO$1-G19+1)*0.2)-((U19-T19+1)*0.2)</f>
        <v>147.20000000000002</v>
      </c>
      <c r="X19" s="35">
        <f>YEAR(W19)+INT((MONTH(W19)-1+INT(DAY(W19)/IF(DAY(W19)=30,30,IF(DAY(W19)=31,31,30))))/12)-1900</f>
        <v>0</v>
      </c>
      <c r="Y19" s="36">
        <f>MOD((MONTH(W19)-1)+INT(DAY(W19)/IF(DAY(W19)=30,30,IF(DAY(W19)=31,31,30))),12)</f>
        <v>4</v>
      </c>
      <c r="Z19" s="37">
        <f>MOD(DAY(W19),IF(DAY(W19)=30,30,IF(DAY(W19)=31,30,30)))</f>
        <v>26</v>
      </c>
      <c r="AA19" s="44">
        <f>DATE(X19,Y19,Z19)</f>
        <v>117</v>
      </c>
      <c r="AB19" s="45">
        <f>VALUE(IF(AC19&gt;=12,(X19+O19+1),(O19+X19)))</f>
        <v>2</v>
      </c>
      <c r="AC19" s="45">
        <f>IF(AE19&gt;=60,(Y19+P19+2),IF(AE19&gt;=30,(Y19+P19+1),(Y19+P19)))</f>
        <v>12</v>
      </c>
      <c r="AD19" s="45">
        <f>VALUE(IF(AC19&gt;=12,(AC19-12),AC19))</f>
        <v>0</v>
      </c>
      <c r="AE19" s="45">
        <f>Z19+Q19</f>
        <v>36</v>
      </c>
      <c r="AF19" s="45">
        <f>IF(AE19&gt;=30,MOD(AE19,30),AE19)</f>
        <v>6</v>
      </c>
      <c r="AG19" s="41" t="str">
        <f>CONCATENATE(IF(AB19&gt;=10,AB19,"0"&amp;AB19),IF(AD19&gt;=10,"-"&amp;AD19,"-"&amp;"0"&amp;AD19),IF(AF19&gt;=10,"-"&amp;AF19,"-0"&amp;AF19))</f>
        <v>02-00-06</v>
      </c>
      <c r="AH19" s="34"/>
      <c r="AI19" s="34"/>
      <c r="AJ19" s="43" t="e">
        <f>DATE(DATEDIF(AH19,AI19,"y"),DATEDIF(AH19,AI19,"ym"),DATEDIF(AH19,AI19,"md"))</f>
        <v>#NUM!</v>
      </c>
      <c r="AK19" s="34"/>
      <c r="AL19" s="38"/>
      <c r="AM19" s="43" t="e">
        <f>DATE(DATEDIF(AK19,AL19,"y"),DATEDIF(AK19,AL19,"ym"),DATEDIF(AK19,AL19,"md"))</f>
        <v>#NUM!</v>
      </c>
      <c r="AN19" s="62" t="str">
        <f>IF(ISERROR(AG19+(AI19-AH19)-(AL19-AK19)),AG19,(AG19+(AI19-AH19)-(AL19-AK19)))</f>
        <v>02-00-06</v>
      </c>
      <c r="AO19" s="39" t="str">
        <f>CONCATENATE(TEXT(YEAR(F19)+60,"####"),"-",IF(MONTH(F19)&lt;=6,"06-30","12-31"))</f>
        <v>2054-12-31</v>
      </c>
      <c r="AP19" s="235" t="s">
        <v>380</v>
      </c>
      <c r="AQ19" s="135"/>
    </row>
    <row r="20" spans="1:43" ht="30" customHeight="1">
      <c r="B20" s="230" t="s">
        <v>47</v>
      </c>
      <c r="C20" s="64" t="s">
        <v>279</v>
      </c>
      <c r="D20" s="50">
        <v>9</v>
      </c>
      <c r="E20" s="50" t="s">
        <v>381</v>
      </c>
      <c r="F20" s="51">
        <v>32595</v>
      </c>
      <c r="G20" s="54">
        <v>41827</v>
      </c>
      <c r="H20" s="54">
        <v>41827</v>
      </c>
      <c r="I20" s="41">
        <f t="shared" si="0"/>
        <v>390</v>
      </c>
      <c r="J20" s="231"/>
      <c r="K20" s="51"/>
      <c r="L20" s="51"/>
      <c r="M20" s="43" t="e">
        <f t="shared" si="1"/>
        <v>#NUM!</v>
      </c>
      <c r="N20" s="41">
        <f t="shared" si="2"/>
        <v>336</v>
      </c>
      <c r="O20" s="31">
        <f t="shared" si="3"/>
        <v>0</v>
      </c>
      <c r="P20" s="32">
        <f t="shared" si="4"/>
        <v>11</v>
      </c>
      <c r="Q20" s="33">
        <f t="shared" si="5"/>
        <v>1</v>
      </c>
      <c r="R20" s="41">
        <f t="shared" si="6"/>
        <v>306</v>
      </c>
      <c r="S20" s="43">
        <f t="shared" si="7"/>
        <v>390</v>
      </c>
      <c r="T20" s="54"/>
      <c r="U20" s="54"/>
      <c r="V20" s="43" t="e">
        <f t="shared" si="8"/>
        <v>#NUM!</v>
      </c>
      <c r="W20" s="41">
        <f t="shared" si="9"/>
        <v>84</v>
      </c>
      <c r="X20" s="35">
        <f t="shared" si="10"/>
        <v>0</v>
      </c>
      <c r="Y20" s="36">
        <f t="shared" si="11"/>
        <v>2</v>
      </c>
      <c r="Z20" s="37">
        <f t="shared" si="12"/>
        <v>24</v>
      </c>
      <c r="AA20" s="44">
        <f t="shared" si="13"/>
        <v>55</v>
      </c>
      <c r="AB20" s="45">
        <f t="shared" si="14"/>
        <v>1</v>
      </c>
      <c r="AC20" s="45">
        <f t="shared" si="15"/>
        <v>13</v>
      </c>
      <c r="AD20" s="45">
        <f t="shared" si="16"/>
        <v>1</v>
      </c>
      <c r="AE20" s="45">
        <f t="shared" si="17"/>
        <v>25</v>
      </c>
      <c r="AF20" s="45">
        <f t="shared" si="18"/>
        <v>25</v>
      </c>
      <c r="AG20" s="41" t="str">
        <f t="shared" si="19"/>
        <v>01-01-25</v>
      </c>
      <c r="AH20" s="54"/>
      <c r="AI20" s="54"/>
      <c r="AJ20" s="54"/>
      <c r="AK20" s="54"/>
      <c r="AL20" s="58"/>
      <c r="AM20" s="43" t="e">
        <f t="shared" si="20"/>
        <v>#NUM!</v>
      </c>
      <c r="AN20" s="41">
        <f t="shared" si="21"/>
        <v>36916</v>
      </c>
      <c r="AO20" s="39" t="str">
        <f t="shared" si="22"/>
        <v>2049-06-30</v>
      </c>
      <c r="AP20" s="232"/>
    </row>
    <row r="21" spans="1:43" ht="30" customHeight="1">
      <c r="B21" s="230" t="s">
        <v>44</v>
      </c>
      <c r="C21" s="64" t="s">
        <v>279</v>
      </c>
      <c r="D21" s="50">
        <v>9</v>
      </c>
      <c r="E21" s="64" t="s">
        <v>382</v>
      </c>
      <c r="F21" s="54">
        <v>31443</v>
      </c>
      <c r="G21" s="54">
        <v>41827</v>
      </c>
      <c r="H21" s="54">
        <v>41827</v>
      </c>
      <c r="I21" s="41">
        <f t="shared" si="0"/>
        <v>390</v>
      </c>
      <c r="J21" s="231"/>
      <c r="K21" s="51"/>
      <c r="L21" s="51"/>
      <c r="M21" s="43" t="e">
        <f t="shared" si="1"/>
        <v>#NUM!</v>
      </c>
      <c r="N21" s="41">
        <f t="shared" si="2"/>
        <v>336</v>
      </c>
      <c r="O21" s="31">
        <f t="shared" si="3"/>
        <v>0</v>
      </c>
      <c r="P21" s="32">
        <f t="shared" si="4"/>
        <v>11</v>
      </c>
      <c r="Q21" s="33">
        <f t="shared" si="5"/>
        <v>1</v>
      </c>
      <c r="R21" s="41">
        <f t="shared" si="6"/>
        <v>306</v>
      </c>
      <c r="S21" s="43">
        <f t="shared" si="7"/>
        <v>390</v>
      </c>
      <c r="T21" s="54"/>
      <c r="U21" s="54"/>
      <c r="V21" s="43" t="e">
        <f t="shared" si="8"/>
        <v>#NUM!</v>
      </c>
      <c r="W21" s="41">
        <f t="shared" si="9"/>
        <v>84</v>
      </c>
      <c r="X21" s="35">
        <f t="shared" si="10"/>
        <v>0</v>
      </c>
      <c r="Y21" s="36">
        <f t="shared" si="11"/>
        <v>2</v>
      </c>
      <c r="Z21" s="37">
        <f t="shared" si="12"/>
        <v>24</v>
      </c>
      <c r="AA21" s="44">
        <f t="shared" si="13"/>
        <v>55</v>
      </c>
      <c r="AB21" s="45">
        <f t="shared" si="14"/>
        <v>1</v>
      </c>
      <c r="AC21" s="45">
        <f t="shared" si="15"/>
        <v>13</v>
      </c>
      <c r="AD21" s="45">
        <f t="shared" si="16"/>
        <v>1</v>
      </c>
      <c r="AE21" s="45">
        <f t="shared" si="17"/>
        <v>25</v>
      </c>
      <c r="AF21" s="45">
        <f t="shared" si="18"/>
        <v>25</v>
      </c>
      <c r="AG21" s="41" t="str">
        <f t="shared" si="19"/>
        <v>01-01-25</v>
      </c>
      <c r="AH21" s="54"/>
      <c r="AI21" s="54"/>
      <c r="AJ21" s="54"/>
      <c r="AK21" s="54"/>
      <c r="AL21" s="58"/>
      <c r="AM21" s="43" t="e">
        <f t="shared" si="20"/>
        <v>#NUM!</v>
      </c>
      <c r="AN21" s="41">
        <f t="shared" si="21"/>
        <v>36916</v>
      </c>
      <c r="AO21" s="39" t="str">
        <f t="shared" si="22"/>
        <v>2046-06-30</v>
      </c>
      <c r="AP21" s="232"/>
    </row>
    <row r="22" spans="1:43" ht="30" customHeight="1">
      <c r="B22" s="230" t="s">
        <v>44</v>
      </c>
      <c r="C22" s="64" t="s">
        <v>279</v>
      </c>
      <c r="D22" s="50">
        <v>9</v>
      </c>
      <c r="E22" s="64" t="s">
        <v>383</v>
      </c>
      <c r="F22" s="54">
        <v>31028</v>
      </c>
      <c r="G22" s="54">
        <v>41827</v>
      </c>
      <c r="H22" s="54">
        <v>41827</v>
      </c>
      <c r="I22" s="41">
        <f t="shared" si="0"/>
        <v>390</v>
      </c>
      <c r="J22" s="231"/>
      <c r="K22" s="51"/>
      <c r="L22" s="51"/>
      <c r="M22" s="43" t="e">
        <f t="shared" si="1"/>
        <v>#NUM!</v>
      </c>
      <c r="N22" s="41">
        <f t="shared" si="2"/>
        <v>336</v>
      </c>
      <c r="O22" s="31">
        <f t="shared" si="3"/>
        <v>0</v>
      </c>
      <c r="P22" s="32">
        <f t="shared" si="4"/>
        <v>11</v>
      </c>
      <c r="Q22" s="33">
        <f t="shared" si="5"/>
        <v>1</v>
      </c>
      <c r="R22" s="41">
        <f t="shared" si="6"/>
        <v>306</v>
      </c>
      <c r="S22" s="43">
        <f t="shared" si="7"/>
        <v>390</v>
      </c>
      <c r="T22" s="54"/>
      <c r="U22" s="54"/>
      <c r="V22" s="43" t="e">
        <f t="shared" si="8"/>
        <v>#NUM!</v>
      </c>
      <c r="W22" s="41">
        <f t="shared" si="9"/>
        <v>84</v>
      </c>
      <c r="X22" s="35">
        <f t="shared" si="10"/>
        <v>0</v>
      </c>
      <c r="Y22" s="36">
        <f t="shared" si="11"/>
        <v>2</v>
      </c>
      <c r="Z22" s="37">
        <f t="shared" si="12"/>
        <v>24</v>
      </c>
      <c r="AA22" s="44">
        <f t="shared" si="13"/>
        <v>55</v>
      </c>
      <c r="AB22" s="45">
        <f t="shared" si="14"/>
        <v>1</v>
      </c>
      <c r="AC22" s="45">
        <f t="shared" si="15"/>
        <v>13</v>
      </c>
      <c r="AD22" s="45">
        <f t="shared" si="16"/>
        <v>1</v>
      </c>
      <c r="AE22" s="45">
        <f t="shared" si="17"/>
        <v>25</v>
      </c>
      <c r="AF22" s="45">
        <f t="shared" si="18"/>
        <v>25</v>
      </c>
      <c r="AG22" s="41" t="str">
        <f t="shared" si="19"/>
        <v>01-01-25</v>
      </c>
      <c r="AH22" s="54"/>
      <c r="AI22" s="54"/>
      <c r="AJ22" s="54"/>
      <c r="AK22" s="54"/>
      <c r="AL22" s="58"/>
      <c r="AM22" s="43" t="e">
        <f t="shared" si="20"/>
        <v>#NUM!</v>
      </c>
      <c r="AN22" s="41">
        <f t="shared" si="21"/>
        <v>36916</v>
      </c>
      <c r="AO22" s="39" t="str">
        <f t="shared" si="22"/>
        <v>2044-12-31</v>
      </c>
      <c r="AP22" s="232"/>
    </row>
    <row r="23" spans="1:43" ht="30" customHeight="1">
      <c r="B23" s="230" t="s">
        <v>92</v>
      </c>
      <c r="C23" s="64" t="s">
        <v>279</v>
      </c>
      <c r="D23" s="50">
        <v>9</v>
      </c>
      <c r="E23" s="64" t="s">
        <v>384</v>
      </c>
      <c r="F23" s="54">
        <v>29742</v>
      </c>
      <c r="G23" s="54">
        <v>41827</v>
      </c>
      <c r="H23" s="54">
        <v>41827</v>
      </c>
      <c r="I23" s="41">
        <f t="shared" si="0"/>
        <v>390</v>
      </c>
      <c r="J23" s="231"/>
      <c r="K23" s="51"/>
      <c r="L23" s="51"/>
      <c r="M23" s="43" t="e">
        <f t="shared" si="1"/>
        <v>#NUM!</v>
      </c>
      <c r="N23" s="41">
        <f t="shared" si="2"/>
        <v>336</v>
      </c>
      <c r="O23" s="31">
        <f t="shared" si="3"/>
        <v>0</v>
      </c>
      <c r="P23" s="32">
        <f t="shared" si="4"/>
        <v>11</v>
      </c>
      <c r="Q23" s="33">
        <f t="shared" si="5"/>
        <v>1</v>
      </c>
      <c r="R23" s="41">
        <f t="shared" si="6"/>
        <v>306</v>
      </c>
      <c r="S23" s="43">
        <f t="shared" si="7"/>
        <v>390</v>
      </c>
      <c r="T23" s="54"/>
      <c r="U23" s="54"/>
      <c r="V23" s="43" t="e">
        <f t="shared" si="8"/>
        <v>#NUM!</v>
      </c>
      <c r="W23" s="41">
        <f t="shared" si="9"/>
        <v>84</v>
      </c>
      <c r="X23" s="35">
        <f t="shared" si="10"/>
        <v>0</v>
      </c>
      <c r="Y23" s="36">
        <f t="shared" si="11"/>
        <v>2</v>
      </c>
      <c r="Z23" s="37">
        <f t="shared" si="12"/>
        <v>24</v>
      </c>
      <c r="AA23" s="44">
        <f t="shared" si="13"/>
        <v>55</v>
      </c>
      <c r="AB23" s="45">
        <f t="shared" si="14"/>
        <v>1</v>
      </c>
      <c r="AC23" s="45">
        <f t="shared" si="15"/>
        <v>13</v>
      </c>
      <c r="AD23" s="45">
        <f t="shared" si="16"/>
        <v>1</v>
      </c>
      <c r="AE23" s="45">
        <f t="shared" si="17"/>
        <v>25</v>
      </c>
      <c r="AF23" s="45">
        <f t="shared" si="18"/>
        <v>25</v>
      </c>
      <c r="AG23" s="41" t="str">
        <f t="shared" si="19"/>
        <v>01-01-25</v>
      </c>
      <c r="AH23" s="54"/>
      <c r="AI23" s="54"/>
      <c r="AJ23" s="54"/>
      <c r="AK23" s="54"/>
      <c r="AL23" s="58"/>
      <c r="AM23" s="43" t="e">
        <f t="shared" si="20"/>
        <v>#NUM!</v>
      </c>
      <c r="AN23" s="41">
        <f t="shared" si="21"/>
        <v>36916</v>
      </c>
      <c r="AO23" s="39" t="str">
        <f t="shared" si="22"/>
        <v>2041-06-30</v>
      </c>
      <c r="AP23" s="232"/>
    </row>
    <row r="24" spans="1:43" ht="30" customHeight="1">
      <c r="B24" s="230" t="s">
        <v>194</v>
      </c>
      <c r="C24" s="64" t="s">
        <v>279</v>
      </c>
      <c r="D24" s="50">
        <v>9</v>
      </c>
      <c r="E24" s="64" t="s">
        <v>385</v>
      </c>
      <c r="F24" s="54">
        <v>31520</v>
      </c>
      <c r="G24" s="54">
        <v>41827</v>
      </c>
      <c r="H24" s="54">
        <v>41827</v>
      </c>
      <c r="I24" s="41">
        <f t="shared" si="0"/>
        <v>390</v>
      </c>
      <c r="J24" s="231"/>
      <c r="K24" s="51"/>
      <c r="L24" s="51"/>
      <c r="M24" s="43" t="e">
        <f t="shared" si="1"/>
        <v>#NUM!</v>
      </c>
      <c r="N24" s="41">
        <f t="shared" si="2"/>
        <v>336</v>
      </c>
      <c r="O24" s="31">
        <f t="shared" si="3"/>
        <v>0</v>
      </c>
      <c r="P24" s="32">
        <f t="shared" si="4"/>
        <v>11</v>
      </c>
      <c r="Q24" s="33">
        <f t="shared" si="5"/>
        <v>1</v>
      </c>
      <c r="R24" s="41">
        <f t="shared" si="6"/>
        <v>306</v>
      </c>
      <c r="S24" s="43">
        <f t="shared" si="7"/>
        <v>390</v>
      </c>
      <c r="T24" s="54"/>
      <c r="U24" s="54"/>
      <c r="V24" s="43" t="e">
        <f t="shared" si="8"/>
        <v>#NUM!</v>
      </c>
      <c r="W24" s="41">
        <f t="shared" si="9"/>
        <v>84</v>
      </c>
      <c r="X24" s="35">
        <f t="shared" si="10"/>
        <v>0</v>
      </c>
      <c r="Y24" s="36">
        <f t="shared" si="11"/>
        <v>2</v>
      </c>
      <c r="Z24" s="37">
        <f t="shared" si="12"/>
        <v>24</v>
      </c>
      <c r="AA24" s="44">
        <f t="shared" si="13"/>
        <v>55</v>
      </c>
      <c r="AB24" s="45">
        <f t="shared" si="14"/>
        <v>1</v>
      </c>
      <c r="AC24" s="45">
        <f t="shared" si="15"/>
        <v>13</v>
      </c>
      <c r="AD24" s="45">
        <f t="shared" si="16"/>
        <v>1</v>
      </c>
      <c r="AE24" s="45">
        <f t="shared" si="17"/>
        <v>25</v>
      </c>
      <c r="AF24" s="45">
        <f t="shared" si="18"/>
        <v>25</v>
      </c>
      <c r="AG24" s="41" t="str">
        <f t="shared" si="19"/>
        <v>01-01-25</v>
      </c>
      <c r="AH24" s="54"/>
      <c r="AI24" s="54"/>
      <c r="AJ24" s="54"/>
      <c r="AK24" s="54"/>
      <c r="AL24" s="58"/>
      <c r="AM24" s="43" t="e">
        <f t="shared" si="20"/>
        <v>#NUM!</v>
      </c>
      <c r="AN24" s="41">
        <f t="shared" si="21"/>
        <v>36916</v>
      </c>
      <c r="AO24" s="39" t="str">
        <f t="shared" si="22"/>
        <v>2046-06-30</v>
      </c>
      <c r="AP24" s="232"/>
    </row>
    <row r="25" spans="1:43" ht="24.95" customHeight="1"/>
    <row r="26" spans="1:43" ht="24.95" customHeight="1"/>
    <row r="27" spans="1:43" ht="24.95" customHeight="1"/>
    <row r="28" spans="1:43" ht="24.95" customHeight="1"/>
    <row r="29" spans="1:43" ht="24.95" customHeight="1"/>
    <row r="30" spans="1:43" ht="24.95" customHeight="1"/>
    <row r="31" spans="1:43" ht="24.95" customHeight="1"/>
    <row r="32" spans="1:43" ht="24.95" customHeight="1"/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  <row r="39" ht="24.95" customHeight="1"/>
    <row r="40" ht="24.95" customHeight="1"/>
    <row r="41" ht="24.95" customHeight="1"/>
    <row r="42" ht="24.95" customHeight="1"/>
    <row r="43" ht="24.95" customHeight="1"/>
    <row r="44" ht="24.95" customHeight="1"/>
    <row r="45" ht="24.95" customHeight="1"/>
    <row r="46" ht="24.95" customHeight="1"/>
    <row r="47" ht="24.95" customHeight="1"/>
    <row r="48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spans="2:8" ht="24.95" customHeight="1"/>
    <row r="146" spans="2:8" ht="24.95" customHeight="1"/>
    <row r="147" spans="2:8" ht="24.95" customHeight="1"/>
    <row r="148" spans="2:8" ht="24.95" customHeight="1"/>
    <row r="149" spans="2:8" ht="24.95" customHeight="1"/>
    <row r="150" spans="2:8" ht="24.95" customHeight="1"/>
    <row r="151" spans="2:8" ht="24.95" customHeight="1"/>
    <row r="152" spans="2:8" ht="24.95" customHeight="1"/>
    <row r="153" spans="2:8" ht="24.95" customHeight="1"/>
    <row r="154" spans="2:8" ht="24.95" customHeight="1"/>
    <row r="155" spans="2:8" ht="24.95" customHeight="1"/>
    <row r="156" spans="2:8" ht="24.95" customHeight="1"/>
    <row r="157" spans="2:8" ht="24.95" customHeight="1"/>
    <row r="158" spans="2:8" ht="24.95" customHeight="1"/>
    <row r="159" spans="2:8" ht="24.95" customHeight="1">
      <c r="B159" s="1" ph="1"/>
      <c r="C159" s="1" ph="1"/>
      <c r="D159" s="1" ph="1"/>
      <c r="E159" s="1" ph="1"/>
      <c r="F159" s="2" ph="1"/>
      <c r="G159" s="2" ph="1"/>
      <c r="H159" s="1" ph="1"/>
    </row>
    <row r="160" spans="2:8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  <row r="190" ht="24.95" customHeight="1"/>
    <row r="191" ht="24.95" customHeight="1"/>
    <row r="192" ht="24.95" customHeight="1"/>
    <row r="193" ht="24.95" customHeight="1"/>
    <row r="194" ht="24.95" customHeight="1"/>
    <row r="195" ht="24.95" customHeight="1"/>
    <row r="196" ht="24.95" customHeight="1"/>
    <row r="197" ht="24.95" customHeight="1"/>
    <row r="198" ht="24.95" customHeight="1"/>
    <row r="199" ht="24.95" customHeight="1"/>
    <row r="200" ht="24.95" customHeight="1"/>
    <row r="201" ht="24.95" customHeight="1"/>
    <row r="202" ht="24.95" customHeight="1"/>
    <row r="203" ht="24.95" customHeight="1"/>
    <row r="204" ht="24.95" customHeight="1"/>
    <row r="205" ht="24.95" customHeight="1"/>
    <row r="206" ht="24.95" customHeight="1"/>
    <row r="207" ht="24.95" customHeight="1"/>
    <row r="208" ht="24.95" customHeight="1"/>
    <row r="209" ht="24.95" customHeight="1"/>
    <row r="210" ht="24.95" customHeight="1"/>
    <row r="211" ht="24.95" customHeight="1"/>
    <row r="212" ht="24.95" customHeight="1"/>
    <row r="213" ht="24.95" customHeight="1"/>
    <row r="214" ht="24.95" customHeight="1"/>
    <row r="215" ht="24.95" customHeight="1"/>
    <row r="216" ht="24.95" customHeight="1"/>
    <row r="217" ht="24.95" customHeight="1"/>
    <row r="218" ht="24.95" customHeight="1"/>
    <row r="219" ht="24.95" customHeight="1"/>
    <row r="220" ht="24.95" customHeight="1"/>
    <row r="221" ht="24.95" customHeight="1"/>
    <row r="222" ht="24.95" customHeight="1"/>
    <row r="223" ht="24.95" customHeight="1"/>
    <row r="224" ht="24.95" customHeight="1"/>
    <row r="225" ht="24.95" customHeight="1"/>
    <row r="226" ht="24.95" customHeight="1"/>
    <row r="227" ht="24.95" customHeight="1"/>
    <row r="228" ht="24.95" customHeight="1"/>
    <row r="229" ht="24.95" customHeight="1"/>
    <row r="230" ht="24.95" customHeight="1"/>
    <row r="231" ht="24.95" customHeight="1"/>
    <row r="232" ht="24.95" customHeight="1"/>
    <row r="233" ht="24.95" customHeight="1"/>
    <row r="234" ht="24.95" customHeight="1"/>
    <row r="235" ht="24.95" customHeight="1"/>
    <row r="236" ht="24.95" customHeight="1"/>
    <row r="237" ht="24.95" customHeight="1"/>
    <row r="238" ht="24.95" customHeight="1"/>
    <row r="239" ht="24.95" customHeight="1"/>
    <row r="240" ht="24.95" customHeight="1"/>
    <row r="241" ht="24.95" customHeight="1"/>
    <row r="242" ht="24.95" customHeight="1"/>
    <row r="243" ht="24.95" customHeight="1"/>
    <row r="244" ht="24.95" customHeight="1"/>
    <row r="245" ht="24.95" customHeight="1"/>
    <row r="246" ht="24.95" customHeight="1"/>
    <row r="247" ht="24.95" customHeight="1"/>
    <row r="248" ht="24.95" customHeight="1"/>
    <row r="249" ht="24.95" customHeight="1"/>
    <row r="250" ht="24.95" customHeight="1"/>
    <row r="251" ht="24.95" customHeight="1"/>
    <row r="252" ht="24.95" customHeight="1"/>
    <row r="253" ht="24.95" customHeight="1"/>
    <row r="254" ht="24.95" customHeight="1"/>
    <row r="255" ht="24.95" customHeight="1"/>
    <row r="256" ht="24.95" customHeight="1"/>
    <row r="257" ht="24.95" customHeight="1"/>
    <row r="258" ht="24.95" customHeight="1"/>
    <row r="259" ht="24.95" customHeight="1"/>
    <row r="260" ht="24.95" customHeight="1"/>
    <row r="261" ht="24.95" customHeight="1"/>
    <row r="262" ht="24.95" customHeight="1"/>
    <row r="263" ht="24.95" customHeight="1"/>
    <row r="264" ht="24.95" customHeight="1"/>
    <row r="265" ht="24.95" customHeight="1"/>
    <row r="266" ht="24.95" customHeight="1"/>
    <row r="267" ht="24.95" customHeight="1"/>
    <row r="268" ht="24.95" customHeight="1"/>
    <row r="269" ht="24.95" customHeight="1"/>
    <row r="270" ht="24.95" customHeight="1"/>
    <row r="271" ht="24.95" customHeight="1"/>
    <row r="272" ht="24.95" customHeight="1"/>
    <row r="273" ht="24.95" customHeight="1"/>
    <row r="274" ht="24.95" customHeight="1"/>
    <row r="275" ht="24.95" customHeight="1"/>
    <row r="276" ht="24.95" customHeight="1"/>
    <row r="277" ht="24.95" customHeight="1"/>
    <row r="278" ht="24.95" customHeight="1"/>
    <row r="279" ht="24.95" customHeight="1"/>
    <row r="280" ht="24.95" customHeight="1"/>
    <row r="281" ht="24.95" customHeight="1"/>
    <row r="282" ht="24.95" customHeight="1"/>
    <row r="283" ht="24.95" customHeight="1"/>
    <row r="284" ht="24.95" customHeight="1"/>
    <row r="285" ht="24.95" customHeight="1"/>
    <row r="286" ht="24.95" customHeight="1"/>
    <row r="287" ht="24.95" customHeight="1"/>
    <row r="288" ht="24.95" customHeight="1"/>
    <row r="289" ht="24.95" customHeight="1"/>
    <row r="290" ht="24.95" customHeight="1"/>
    <row r="291" ht="24.95" customHeight="1"/>
    <row r="292" ht="24.95" customHeight="1"/>
    <row r="293" ht="24.95" customHeight="1"/>
    <row r="294" ht="24.95" customHeight="1"/>
    <row r="295" ht="24.95" customHeight="1"/>
    <row r="296" ht="24.95" customHeight="1"/>
    <row r="297" ht="24.95" customHeight="1"/>
    <row r="298" ht="24.95" customHeight="1"/>
    <row r="299" ht="24.95" customHeight="1"/>
    <row r="300" ht="24.95" customHeight="1"/>
    <row r="301" ht="24.95" customHeight="1"/>
    <row r="302" ht="24.95" customHeight="1"/>
    <row r="303" ht="24.95" customHeight="1"/>
    <row r="304" ht="24.95" customHeight="1"/>
    <row r="305" ht="24.95" customHeight="1"/>
    <row r="306" ht="24.95" customHeight="1"/>
    <row r="307" ht="24.95" customHeight="1"/>
    <row r="308" ht="24.95" customHeight="1"/>
    <row r="309" ht="24.95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  <row r="386" ht="24.95" customHeight="1"/>
    <row r="387" ht="24.95" customHeight="1"/>
    <row r="388" ht="24.95" customHeight="1"/>
    <row r="389" ht="24.95" customHeight="1"/>
    <row r="390" ht="24.95" customHeight="1"/>
    <row r="391" ht="24.95" customHeight="1"/>
    <row r="392" ht="24.95" customHeight="1"/>
    <row r="393" ht="24.95" customHeight="1"/>
    <row r="394" ht="24.95" customHeight="1"/>
    <row r="395" ht="24.95" customHeight="1"/>
    <row r="396" ht="24.95" customHeight="1"/>
    <row r="397" ht="24.95" customHeight="1"/>
    <row r="398" ht="24.95" customHeight="1"/>
    <row r="399" ht="24.95" customHeight="1"/>
    <row r="400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  <row r="606" ht="24.95" customHeight="1"/>
    <row r="607" ht="24.95" customHeight="1"/>
    <row r="608" ht="24.95" customHeight="1"/>
    <row r="609" ht="24.95" customHeight="1"/>
    <row r="610" ht="24.95" customHeight="1"/>
    <row r="611" ht="24.95" customHeight="1"/>
    <row r="612" ht="24.95" customHeight="1"/>
    <row r="613" ht="24.95" customHeight="1"/>
    <row r="614" ht="24.95" customHeight="1"/>
    <row r="615" ht="24.95" customHeight="1"/>
    <row r="616" ht="24.95" customHeight="1"/>
    <row r="617" ht="24.95" customHeight="1"/>
    <row r="618" ht="24.95" customHeight="1"/>
    <row r="619" ht="24.95" customHeight="1"/>
    <row r="620" ht="24.95" customHeight="1"/>
    <row r="621" ht="24.95" customHeight="1"/>
    <row r="622" ht="24.95" customHeight="1"/>
    <row r="623" ht="24.95" customHeight="1"/>
    <row r="624" ht="24.95" customHeight="1"/>
    <row r="625" ht="24.95" customHeight="1"/>
    <row r="626" ht="24.95" customHeight="1"/>
    <row r="627" ht="24.95" customHeight="1"/>
    <row r="628" ht="24.95" customHeight="1"/>
    <row r="629" ht="24.95" customHeight="1"/>
    <row r="630" ht="24.95" customHeight="1"/>
    <row r="631" ht="24.95" customHeight="1"/>
    <row r="632" ht="24.95" customHeight="1"/>
    <row r="633" ht="24.95" customHeight="1"/>
    <row r="634" ht="24.95" customHeight="1"/>
    <row r="635" ht="24.95" customHeight="1"/>
    <row r="636" ht="24.95" customHeight="1"/>
    <row r="637" ht="24.95" customHeight="1"/>
    <row r="638" ht="24.95" customHeight="1"/>
    <row r="639" ht="24.95" customHeight="1"/>
    <row r="640" ht="24.95" customHeight="1"/>
    <row r="641" ht="24.95" customHeight="1"/>
    <row r="642" ht="24.95" customHeight="1"/>
    <row r="643" ht="24.95" customHeight="1"/>
    <row r="644" ht="24.95" customHeight="1"/>
    <row r="645" ht="24.95" customHeight="1"/>
    <row r="646" ht="24.95" customHeight="1"/>
    <row r="647" ht="24.95" customHeight="1"/>
    <row r="648" ht="24.95" customHeight="1"/>
    <row r="649" ht="24.95" customHeight="1"/>
    <row r="650" ht="24.95" customHeight="1"/>
    <row r="651" ht="24.95" customHeight="1"/>
    <row r="652" ht="24.95" customHeight="1"/>
    <row r="653" ht="24.95" customHeight="1"/>
    <row r="654" ht="24.95" customHeight="1"/>
    <row r="655" ht="24.95" customHeight="1"/>
    <row r="656" ht="24.95" customHeight="1"/>
    <row r="657" ht="24.95" customHeight="1"/>
    <row r="658" ht="24.95" customHeight="1"/>
    <row r="659" ht="24.95" customHeight="1"/>
    <row r="660" ht="24.95" customHeight="1"/>
    <row r="661" ht="24.95" customHeight="1"/>
    <row r="662" ht="24.95" customHeight="1"/>
    <row r="663" ht="24.95" customHeight="1"/>
    <row r="664" ht="24.95" customHeight="1"/>
    <row r="665" ht="24.95" customHeight="1"/>
    <row r="666" ht="24.95" customHeight="1"/>
    <row r="667" ht="24.95" customHeight="1"/>
    <row r="668" ht="24.95" customHeight="1"/>
    <row r="669" ht="24.95" customHeight="1"/>
    <row r="670" ht="24.95" customHeight="1"/>
    <row r="671" ht="24.95" customHeight="1"/>
    <row r="672" ht="24.95" customHeight="1"/>
    <row r="673" ht="24.95" customHeight="1"/>
    <row r="674" ht="24.95" customHeight="1"/>
    <row r="675" ht="24.95" customHeight="1"/>
    <row r="676" ht="24.95" customHeight="1"/>
    <row r="677" ht="24.95" customHeight="1"/>
    <row r="678" ht="24.95" customHeight="1"/>
    <row r="679" ht="24.95" customHeight="1"/>
    <row r="680" ht="24.95" customHeight="1"/>
    <row r="681" ht="24.95" customHeight="1"/>
    <row r="682" ht="24.95" customHeight="1"/>
    <row r="683" ht="24.95" customHeight="1"/>
    <row r="684" ht="24.95" customHeight="1"/>
    <row r="685" ht="24.95" customHeight="1"/>
    <row r="686" ht="24.95" customHeight="1"/>
    <row r="687" ht="24.95" customHeight="1"/>
    <row r="688" ht="24.95" customHeight="1"/>
    <row r="689" ht="24.95" customHeight="1"/>
    <row r="690" ht="24.95" customHeight="1"/>
    <row r="691" ht="24.95" customHeight="1"/>
    <row r="692" ht="24.95" customHeight="1"/>
    <row r="693" ht="24.95" customHeight="1"/>
    <row r="694" ht="24.95" customHeight="1"/>
    <row r="695" ht="24.95" customHeight="1"/>
    <row r="696" ht="24.95" customHeight="1"/>
    <row r="697" ht="24.95" customHeight="1"/>
    <row r="698" ht="24.95" customHeight="1"/>
    <row r="699" ht="24.95" customHeight="1"/>
    <row r="700" ht="24.95" customHeight="1"/>
    <row r="701" ht="24.95" customHeight="1"/>
    <row r="702" ht="24.95" customHeight="1"/>
    <row r="703" ht="24.95" customHeight="1"/>
    <row r="704" ht="24.95" customHeight="1"/>
    <row r="705" ht="24.95" customHeight="1"/>
    <row r="706" ht="24.95" customHeight="1"/>
    <row r="707" ht="24.95" customHeight="1"/>
    <row r="708" ht="24.95" customHeight="1"/>
    <row r="709" ht="24.95" customHeight="1"/>
    <row r="710" ht="24.95" customHeight="1"/>
    <row r="711" ht="24.95" customHeight="1"/>
    <row r="712" ht="24.95" customHeight="1"/>
    <row r="713" ht="24.95" customHeight="1"/>
    <row r="714" ht="24.95" customHeight="1"/>
    <row r="715" ht="24.95" customHeight="1"/>
    <row r="716" ht="24.95" customHeight="1"/>
    <row r="717" ht="24.95" customHeight="1"/>
    <row r="718" ht="24.95" customHeight="1"/>
    <row r="719" ht="24.95" customHeight="1"/>
    <row r="720" ht="24.95" customHeight="1"/>
    <row r="721" ht="24.95" customHeight="1"/>
    <row r="722" ht="24.95" customHeight="1"/>
    <row r="723" ht="24.95" customHeight="1"/>
    <row r="724" ht="24.95" customHeight="1"/>
    <row r="725" ht="24.95" customHeight="1"/>
    <row r="726" ht="24.95" customHeight="1"/>
    <row r="727" ht="24.95" customHeight="1"/>
    <row r="728" ht="24.95" customHeight="1"/>
    <row r="729" ht="24.95" customHeight="1"/>
    <row r="730" ht="24.95" customHeight="1"/>
    <row r="731" ht="24.95" customHeight="1"/>
    <row r="732" ht="24.95" customHeight="1"/>
    <row r="733" ht="24.95" customHeight="1"/>
    <row r="734" ht="24.95" customHeight="1"/>
    <row r="735" ht="24.95" customHeight="1"/>
    <row r="736" ht="24.95" customHeight="1"/>
    <row r="737" ht="24.95" customHeight="1"/>
    <row r="738" ht="24.95" customHeight="1"/>
    <row r="739" ht="24.95" customHeight="1"/>
    <row r="740" ht="24.95" customHeight="1"/>
    <row r="741" ht="24.95" customHeight="1"/>
    <row r="742" ht="24.95" customHeight="1"/>
    <row r="743" ht="24.95" customHeight="1"/>
    <row r="744" ht="24.95" customHeight="1"/>
    <row r="745" ht="24.95" customHeight="1"/>
    <row r="746" ht="24.95" customHeight="1"/>
    <row r="747" ht="24.95" customHeight="1"/>
    <row r="748" ht="24.95" customHeight="1"/>
    <row r="749" ht="24.95" customHeight="1"/>
    <row r="750" ht="24.95" customHeight="1"/>
    <row r="751" ht="24.95" customHeight="1"/>
    <row r="752" ht="24.95" customHeight="1"/>
    <row r="753" ht="24.95" customHeight="1"/>
    <row r="754" ht="24.95" customHeight="1"/>
    <row r="755" ht="24.95" customHeight="1"/>
    <row r="756" ht="24.95" customHeight="1"/>
    <row r="757" ht="24.95" customHeight="1"/>
    <row r="758" ht="24.95" customHeight="1"/>
    <row r="759" ht="24.95" customHeight="1"/>
    <row r="760" ht="24.95" customHeight="1"/>
    <row r="761" ht="24.95" customHeight="1"/>
    <row r="762" ht="24.95" customHeight="1"/>
    <row r="763" ht="24.95" customHeight="1"/>
    <row r="764" ht="24.95" customHeight="1"/>
    <row r="765" ht="24.95" customHeight="1"/>
    <row r="766" ht="24.95" customHeight="1"/>
    <row r="767" ht="24.95" customHeight="1"/>
    <row r="768" ht="24.95" customHeight="1"/>
    <row r="769" ht="24.95" customHeight="1"/>
    <row r="770" ht="24.95" customHeight="1"/>
    <row r="771" ht="24.95" customHeight="1"/>
    <row r="772" ht="24.95" customHeight="1"/>
    <row r="773" ht="24.95" customHeight="1"/>
    <row r="774" ht="24.95" customHeight="1"/>
    <row r="775" ht="24.95" customHeight="1"/>
    <row r="776" ht="24.95" customHeight="1"/>
    <row r="777" ht="24.95" customHeight="1"/>
    <row r="778" ht="24.95" customHeight="1"/>
    <row r="779" ht="24.95" customHeight="1"/>
    <row r="780" ht="24.95" customHeight="1"/>
    <row r="781" ht="24.95" customHeight="1"/>
    <row r="782" ht="24.95" customHeight="1"/>
    <row r="783" ht="24.95" customHeight="1"/>
    <row r="784" ht="24.95" customHeight="1"/>
    <row r="785" ht="24.95" customHeight="1"/>
    <row r="786" ht="24.95" customHeight="1"/>
    <row r="787" ht="24.95" customHeight="1"/>
    <row r="788" ht="24.95" customHeight="1"/>
    <row r="789" ht="24.95" customHeight="1"/>
    <row r="790" ht="24.95" customHeight="1"/>
    <row r="791" ht="24.95" customHeight="1"/>
    <row r="792" ht="24.95" customHeight="1"/>
    <row r="793" ht="24.95" customHeight="1"/>
    <row r="794" ht="24.95" customHeight="1"/>
    <row r="795" ht="24.95" customHeight="1"/>
    <row r="796" ht="24.95" customHeight="1"/>
    <row r="797" ht="24.95" customHeight="1"/>
    <row r="798" ht="24.95" customHeight="1"/>
    <row r="799" ht="24.95" customHeight="1"/>
    <row r="800" ht="24.95" customHeight="1"/>
    <row r="801" ht="24.95" customHeight="1"/>
    <row r="802" ht="24.95" customHeight="1"/>
    <row r="803" ht="24.95" customHeight="1"/>
    <row r="804" ht="24.95" customHeight="1"/>
    <row r="805" ht="24.95" customHeight="1"/>
    <row r="806" ht="24.95" customHeight="1"/>
    <row r="807" ht="24.95" customHeight="1"/>
    <row r="808" ht="24.95" customHeight="1"/>
    <row r="809" ht="24.95" customHeight="1"/>
    <row r="810" ht="24.95" customHeight="1"/>
    <row r="811" ht="24.95" customHeight="1"/>
    <row r="812" ht="24.95" customHeight="1"/>
    <row r="813" ht="24.95" customHeight="1"/>
    <row r="814" ht="24.95" customHeight="1"/>
    <row r="815" ht="24.95" customHeight="1"/>
    <row r="816" ht="24.95" customHeight="1"/>
    <row r="817" ht="24.95" customHeight="1"/>
    <row r="818" ht="24.95" customHeight="1"/>
    <row r="819" ht="24.95" customHeight="1"/>
    <row r="820" ht="24.95" customHeight="1"/>
    <row r="821" ht="24.95" customHeight="1"/>
    <row r="822" ht="24.95" customHeight="1"/>
    <row r="823" ht="24.95" customHeight="1"/>
    <row r="824" ht="24.95" customHeight="1"/>
    <row r="825" ht="24.95" customHeight="1"/>
    <row r="826" ht="24.95" customHeight="1"/>
    <row r="827" ht="24.95" customHeight="1"/>
    <row r="828" ht="24.95" customHeight="1"/>
    <row r="829" ht="24.95" customHeight="1"/>
    <row r="830" ht="24.95" customHeight="1"/>
    <row r="831" ht="24.95" customHeight="1"/>
    <row r="832" ht="24.95" customHeight="1"/>
    <row r="833" ht="24.95" customHeight="1"/>
    <row r="834" ht="24.95" customHeight="1"/>
    <row r="835" ht="24.95" customHeight="1"/>
    <row r="836" ht="24.95" customHeight="1"/>
    <row r="837" ht="24.95" customHeight="1"/>
    <row r="838" ht="24.95" customHeight="1"/>
    <row r="839" ht="24.95" customHeight="1"/>
    <row r="840" ht="24.95" customHeight="1"/>
    <row r="841" ht="24.95" customHeight="1"/>
    <row r="842" ht="24.95" customHeight="1"/>
    <row r="843" ht="24.95" customHeight="1"/>
    <row r="844" ht="24.95" customHeight="1"/>
    <row r="845" ht="24.95" customHeight="1"/>
    <row r="846" ht="24.95" customHeight="1"/>
    <row r="847" ht="24.95" customHeight="1"/>
    <row r="848" ht="24.95" customHeight="1"/>
    <row r="849" ht="24.95" customHeight="1"/>
    <row r="850" ht="24.95" customHeight="1"/>
    <row r="851" ht="24.95" customHeight="1"/>
    <row r="852" ht="24.95" customHeight="1"/>
    <row r="853" ht="24.95" customHeight="1"/>
    <row r="854" ht="24.95" customHeight="1"/>
    <row r="855" ht="24.95" customHeight="1"/>
    <row r="856" ht="24.95" customHeight="1"/>
    <row r="857" ht="24.95" customHeight="1"/>
    <row r="858" ht="24.95" customHeight="1"/>
    <row r="859" ht="24.95" customHeight="1"/>
    <row r="860" ht="24.95" customHeight="1"/>
    <row r="861" ht="24.95" customHeight="1"/>
    <row r="862" ht="24.95" customHeight="1"/>
    <row r="863" ht="24.95" customHeight="1"/>
    <row r="864" ht="24.95" customHeight="1"/>
    <row r="865" ht="24.95" customHeight="1"/>
    <row r="866" ht="24.95" customHeight="1"/>
    <row r="867" ht="24.95" customHeight="1"/>
    <row r="868" ht="24.95" customHeight="1"/>
    <row r="869" ht="24.95" customHeight="1"/>
    <row r="870" ht="24.95" customHeight="1"/>
    <row r="871" ht="24.95" customHeight="1"/>
    <row r="872" ht="24.95" customHeight="1"/>
    <row r="873" ht="24.95" customHeight="1"/>
    <row r="874" ht="24.95" customHeight="1"/>
    <row r="875" ht="24.95" customHeight="1"/>
    <row r="876" ht="24.95" customHeight="1"/>
    <row r="877" ht="24.95" customHeight="1"/>
    <row r="878" ht="24.95" customHeight="1"/>
    <row r="879" ht="24.95" customHeight="1"/>
    <row r="880" ht="24.95" customHeight="1"/>
    <row r="881" ht="24.95" customHeight="1"/>
    <row r="882" ht="24.95" customHeight="1"/>
    <row r="883" ht="24.95" customHeight="1"/>
    <row r="884" ht="24.95" customHeight="1"/>
    <row r="885" ht="24.95" customHeight="1"/>
    <row r="886" ht="24.95" customHeight="1"/>
    <row r="887" ht="24.95" customHeight="1"/>
    <row r="888" ht="24.95" customHeight="1"/>
    <row r="889" ht="24.95" customHeight="1"/>
    <row r="890" ht="24.95" customHeight="1"/>
    <row r="891" ht="24.95" customHeight="1"/>
    <row r="892" ht="24.95" customHeight="1"/>
    <row r="893" ht="24.95" customHeight="1"/>
    <row r="894" ht="24.95" customHeight="1"/>
    <row r="895" ht="24.95" customHeight="1"/>
    <row r="896" ht="24.95" customHeight="1"/>
    <row r="897" ht="24.95" customHeight="1"/>
    <row r="898" ht="24.95" customHeight="1"/>
    <row r="899" ht="24.95" customHeight="1"/>
    <row r="900" ht="24.95" customHeight="1"/>
    <row r="901" ht="24.95" customHeight="1"/>
    <row r="902" ht="24.95" customHeight="1"/>
    <row r="903" ht="24.95" customHeight="1"/>
    <row r="904" ht="24.95" customHeight="1"/>
    <row r="905" ht="24.95" customHeight="1"/>
    <row r="906" ht="24.95" customHeight="1"/>
    <row r="907" ht="24.95" customHeight="1"/>
    <row r="908" ht="24.95" customHeight="1"/>
    <row r="909" ht="24.95" customHeight="1"/>
    <row r="910" ht="24.95" customHeight="1"/>
    <row r="911" ht="24.95" customHeight="1"/>
    <row r="912" ht="24.95" customHeight="1"/>
    <row r="913" ht="24.95" customHeight="1"/>
    <row r="914" ht="24.95" customHeight="1"/>
    <row r="915" ht="24.95" customHeight="1"/>
    <row r="916" ht="24.95" customHeight="1"/>
    <row r="917" ht="24.95" customHeight="1"/>
    <row r="918" ht="24.95" customHeight="1"/>
    <row r="919" ht="24.95" customHeight="1"/>
    <row r="920" ht="24.95" customHeight="1"/>
    <row r="921" ht="24.95" customHeight="1"/>
    <row r="922" ht="24.95" customHeight="1"/>
    <row r="923" ht="24.95" customHeight="1"/>
    <row r="924" ht="24.95" customHeight="1"/>
    <row r="925" ht="24.95" customHeight="1"/>
    <row r="926" ht="24.95" customHeight="1"/>
    <row r="927" ht="24.95" customHeight="1"/>
    <row r="928" ht="24.95" customHeight="1"/>
    <row r="929" ht="24.95" customHeight="1"/>
    <row r="930" ht="24.95" customHeight="1"/>
    <row r="931" ht="24.95" customHeight="1"/>
    <row r="932" ht="24.95" customHeight="1"/>
    <row r="933" ht="24.95" customHeight="1"/>
    <row r="934" ht="24.95" customHeight="1"/>
    <row r="935" ht="24.95" customHeight="1"/>
    <row r="936" ht="24.95" customHeight="1"/>
    <row r="937" ht="24.95" customHeight="1"/>
    <row r="938" ht="24.95" customHeight="1"/>
    <row r="939" ht="24.95" customHeight="1"/>
    <row r="940" ht="24.95" customHeight="1"/>
    <row r="941" ht="24.95" customHeight="1"/>
    <row r="942" ht="24.95" customHeight="1"/>
    <row r="943" ht="24.95" customHeight="1"/>
    <row r="944" ht="24.95" customHeight="1"/>
    <row r="945" ht="24.95" customHeight="1"/>
    <row r="946" ht="24.95" customHeight="1"/>
    <row r="947" ht="24.95" customHeight="1"/>
    <row r="948" ht="24.95" customHeight="1"/>
    <row r="949" ht="24.95" customHeight="1"/>
    <row r="950" ht="24.95" customHeight="1"/>
    <row r="951" ht="24.95" customHeight="1"/>
    <row r="952" ht="24.95" customHeight="1"/>
    <row r="953" ht="24.95" customHeight="1"/>
    <row r="954" ht="24.95" customHeight="1"/>
    <row r="955" ht="24.95" customHeight="1"/>
    <row r="956" ht="24.95" customHeight="1"/>
    <row r="957" ht="24.95" customHeight="1"/>
    <row r="958" ht="24.95" customHeight="1"/>
    <row r="959" ht="24.95" customHeight="1"/>
    <row r="960" ht="24.95" customHeight="1"/>
    <row r="961" ht="24.95" customHeight="1"/>
    <row r="962" ht="24.95" customHeight="1"/>
    <row r="963" ht="24.95" customHeight="1"/>
    <row r="964" ht="24.95" customHeight="1"/>
    <row r="965" ht="24.95" customHeight="1"/>
    <row r="966" ht="24.95" customHeight="1"/>
    <row r="967" ht="24.95" customHeight="1"/>
    <row r="968" ht="24.95" customHeight="1"/>
    <row r="969" ht="24.95" customHeight="1"/>
    <row r="970" ht="24.95" customHeight="1"/>
    <row r="971" ht="24.95" customHeight="1"/>
    <row r="972" ht="24.95" customHeight="1"/>
    <row r="973" ht="24.95" customHeight="1"/>
    <row r="974" ht="24.95" customHeight="1"/>
    <row r="975" ht="24.95" customHeight="1"/>
    <row r="976" ht="24.95" customHeight="1"/>
    <row r="977" ht="24.95" customHeight="1"/>
    <row r="978" ht="24.95" customHeight="1"/>
    <row r="979" ht="24.95" customHeight="1"/>
    <row r="980" ht="24.95" customHeight="1"/>
    <row r="981" ht="24.95" customHeight="1"/>
    <row r="982" ht="24.95" customHeight="1"/>
    <row r="983" ht="24.95" customHeight="1"/>
    <row r="984" ht="24.95" customHeight="1"/>
    <row r="985" ht="24.95" customHeight="1"/>
    <row r="986" ht="24.95" customHeight="1"/>
    <row r="987" ht="24.95" customHeight="1"/>
    <row r="988" ht="24.95" customHeight="1"/>
    <row r="989" ht="24.95" customHeight="1"/>
    <row r="990" ht="24.95" customHeight="1"/>
    <row r="991" ht="24.95" customHeight="1"/>
    <row r="992" ht="24.95" customHeight="1"/>
    <row r="993" ht="24.95" customHeight="1"/>
    <row r="994" ht="24.95" customHeight="1"/>
    <row r="995" ht="24.95" customHeight="1"/>
    <row r="996" ht="24.95" customHeight="1"/>
    <row r="997" ht="24.95" customHeight="1"/>
    <row r="998" ht="24.95" customHeight="1"/>
    <row r="999" ht="24.95" customHeight="1"/>
    <row r="1000" ht="24.95" customHeight="1"/>
    <row r="1001" ht="24.95" customHeight="1"/>
    <row r="1002" ht="24.95" customHeight="1"/>
    <row r="1003" ht="24.95" customHeight="1"/>
    <row r="1004" ht="24.95" customHeight="1"/>
    <row r="1005" ht="24.95" customHeight="1"/>
    <row r="1006" ht="24.95" customHeight="1"/>
    <row r="1007" ht="24.95" customHeight="1"/>
    <row r="1008" ht="24.95" customHeight="1"/>
    <row r="1009" ht="24.95" customHeight="1"/>
    <row r="1010" ht="24.95" customHeight="1"/>
    <row r="1011" ht="24.95" customHeight="1"/>
    <row r="1012" ht="24.95" customHeight="1"/>
    <row r="1013" ht="24.95" customHeight="1"/>
    <row r="1014" ht="24.95" customHeight="1"/>
    <row r="1015" ht="24.95" customHeight="1"/>
    <row r="1016" ht="24.95" customHeight="1"/>
    <row r="1017" ht="24.95" customHeight="1"/>
    <row r="1018" ht="24.95" customHeight="1"/>
    <row r="1019" ht="24.95" customHeight="1"/>
    <row r="1020" ht="24.95" customHeight="1"/>
    <row r="1021" ht="24.95" customHeight="1"/>
    <row r="1022" ht="24.95" customHeight="1"/>
    <row r="1023" ht="24.95" customHeight="1"/>
    <row r="1024" ht="24.95" customHeight="1"/>
    <row r="1025" ht="24.95" customHeight="1"/>
    <row r="1026" ht="24.95" customHeight="1"/>
    <row r="1027" ht="24.95" customHeight="1"/>
    <row r="1028" ht="24.95" customHeight="1"/>
    <row r="1029" ht="24.95" customHeight="1"/>
    <row r="1030" ht="24.95" customHeight="1"/>
    <row r="1031" ht="24.95" customHeight="1"/>
    <row r="1032" ht="24.95" customHeight="1"/>
    <row r="1033" ht="24.95" customHeight="1"/>
    <row r="1034" ht="24.95" customHeight="1"/>
    <row r="1035" ht="24.95" customHeight="1"/>
    <row r="1036" ht="24.95" customHeight="1"/>
    <row r="1037" ht="24.95" customHeight="1"/>
    <row r="1038" ht="24.95" customHeight="1"/>
    <row r="1039" ht="24.95" customHeight="1"/>
    <row r="1040" ht="24.95" customHeight="1"/>
    <row r="1041" ht="24.95" customHeight="1"/>
    <row r="1042" ht="24.95" customHeight="1"/>
    <row r="1043" ht="24.95" customHeight="1"/>
    <row r="1044" ht="24.95" customHeight="1"/>
    <row r="1045" ht="24.95" customHeight="1"/>
    <row r="1046" ht="24.95" customHeight="1"/>
    <row r="1047" ht="24.95" customHeight="1"/>
    <row r="1048" ht="24.95" customHeight="1"/>
    <row r="1049" ht="24.95" customHeight="1"/>
    <row r="1050" ht="24.95" customHeight="1"/>
    <row r="1051" ht="24.95" customHeight="1"/>
    <row r="1052" ht="24.95" customHeight="1"/>
    <row r="1053" ht="24.95" customHeight="1"/>
    <row r="1054" ht="24.95" customHeight="1"/>
    <row r="1055" ht="24.95" customHeight="1"/>
    <row r="1056" ht="24.95" customHeight="1"/>
    <row r="1057" ht="24.95" customHeight="1"/>
    <row r="1058" ht="24.95" customHeight="1"/>
    <row r="1059" ht="24.95" customHeight="1"/>
    <row r="1060" ht="24.95" customHeight="1"/>
    <row r="1061" ht="24.95" customHeight="1"/>
    <row r="1062" ht="24.95" customHeight="1"/>
    <row r="1063" ht="24.95" customHeight="1"/>
    <row r="1064" ht="24.95" customHeight="1"/>
    <row r="1065" ht="24.95" customHeight="1"/>
    <row r="1066" ht="24.95" customHeight="1"/>
    <row r="1067" ht="24.95" customHeight="1"/>
    <row r="1068" ht="24.95" customHeight="1"/>
    <row r="1069" ht="24.95" customHeight="1"/>
    <row r="1070" ht="24.95" customHeight="1"/>
    <row r="1071" ht="24.95" customHeight="1"/>
    <row r="1072" ht="24.95" customHeight="1"/>
    <row r="1073" ht="24.95" customHeight="1"/>
    <row r="1074" ht="24.95" customHeight="1"/>
    <row r="1075" ht="24.95" customHeight="1"/>
    <row r="1076" ht="24.95" customHeight="1"/>
    <row r="1077" ht="24.95" customHeight="1"/>
    <row r="1078" ht="24.95" customHeight="1"/>
    <row r="1079" ht="24.95" customHeight="1"/>
    <row r="1080" ht="24.95" customHeight="1"/>
    <row r="1081" ht="24.95" customHeight="1"/>
    <row r="1082" ht="24.95" customHeight="1"/>
    <row r="1083" ht="24.95" customHeight="1"/>
    <row r="1084" ht="24.95" customHeight="1"/>
    <row r="1085" ht="24.95" customHeight="1"/>
    <row r="1086" ht="24.95" customHeight="1"/>
    <row r="1087" ht="24.95" customHeight="1"/>
    <row r="1088" ht="24.95" customHeight="1"/>
    <row r="1089" ht="24.95" customHeight="1"/>
    <row r="1090" ht="24.95" customHeight="1"/>
    <row r="1091" ht="24.95" customHeight="1"/>
    <row r="1092" ht="24.95" customHeight="1"/>
    <row r="1093" ht="24.95" customHeight="1"/>
    <row r="1094" ht="24.95" customHeight="1"/>
    <row r="1095" ht="24.95" customHeight="1"/>
    <row r="1096" ht="24.95" customHeight="1"/>
    <row r="1097" ht="24.95" customHeight="1"/>
    <row r="1098" ht="24.95" customHeight="1"/>
    <row r="1099" ht="24.95" customHeight="1"/>
    <row r="1100" ht="24.95" customHeight="1"/>
    <row r="1101" ht="24.95" customHeight="1"/>
    <row r="1102" ht="24.95" customHeight="1"/>
    <row r="1103" ht="24.95" customHeight="1"/>
    <row r="1104" ht="24.95" customHeight="1"/>
    <row r="1105" ht="24.95" customHeight="1"/>
    <row r="1106" ht="24.95" customHeight="1"/>
    <row r="1107" ht="24.95" customHeight="1"/>
    <row r="1108" ht="24.95" customHeight="1"/>
    <row r="1109" ht="24.95" customHeight="1"/>
    <row r="1110" ht="24.95" customHeight="1"/>
    <row r="1111" ht="24.95" customHeight="1"/>
    <row r="1112" ht="24.95" customHeight="1"/>
    <row r="1113" ht="24.95" customHeight="1"/>
    <row r="1114" ht="24.95" customHeight="1"/>
    <row r="1115" ht="24.95" customHeight="1"/>
    <row r="1116" ht="24.95" customHeight="1"/>
    <row r="1117" ht="24.95" customHeight="1"/>
    <row r="1118" ht="24.95" customHeight="1"/>
    <row r="1119" ht="24.95" customHeight="1"/>
    <row r="1120" ht="24.95" customHeight="1"/>
    <row r="1121" ht="24.95" customHeight="1"/>
    <row r="1122" ht="24.95" customHeight="1"/>
    <row r="1123" ht="24.95" customHeight="1"/>
    <row r="1124" ht="24.95" customHeight="1"/>
    <row r="1125" ht="24.95" customHeight="1"/>
    <row r="1126" ht="24.95" customHeight="1"/>
    <row r="1127" ht="24.95" customHeight="1"/>
    <row r="1128" ht="24.95" customHeight="1"/>
    <row r="1129" ht="24.95" customHeight="1"/>
    <row r="1130" ht="24.95" customHeight="1"/>
    <row r="1131" ht="24.95" customHeight="1"/>
    <row r="1132" ht="24.95" customHeight="1"/>
    <row r="1133" ht="24.95" customHeight="1"/>
    <row r="1134" ht="24.95" customHeight="1"/>
    <row r="1135" ht="24.95" customHeight="1"/>
    <row r="1136" ht="24.95" customHeight="1"/>
    <row r="1137" ht="24.95" customHeight="1"/>
    <row r="1138" ht="24.95" customHeight="1"/>
    <row r="1139" ht="24.95" customHeight="1"/>
    <row r="1140" ht="24.95" customHeight="1"/>
    <row r="1141" ht="24.95" customHeight="1"/>
    <row r="1142" ht="24.95" customHeight="1"/>
    <row r="1143" ht="24.95" customHeight="1"/>
    <row r="1144" ht="24.95" customHeight="1"/>
    <row r="1145" ht="24.95" customHeight="1"/>
    <row r="1146" ht="24.95" customHeight="1"/>
    <row r="1147" ht="24.95" customHeight="1"/>
    <row r="1148" ht="24.95" customHeight="1"/>
    <row r="1149" ht="24.95" customHeight="1"/>
    <row r="1150" ht="24.95" customHeight="1"/>
    <row r="1151" ht="24.95" customHeight="1"/>
    <row r="1152" ht="24.95" customHeight="1"/>
    <row r="1153" ht="24.95" customHeight="1"/>
    <row r="1154" ht="24.95" customHeight="1"/>
    <row r="1155" ht="24.95" customHeight="1"/>
    <row r="1156" ht="24.95" customHeight="1"/>
    <row r="1157" ht="24.95" customHeight="1"/>
    <row r="1158" ht="24.95" customHeight="1"/>
    <row r="1159" ht="24.95" customHeight="1"/>
    <row r="1160" ht="24.95" customHeight="1"/>
    <row r="1161" ht="24.95" customHeight="1"/>
    <row r="1162" ht="24.95" customHeight="1"/>
    <row r="1163" ht="24.95" customHeight="1"/>
    <row r="1164" ht="24.95" customHeight="1"/>
    <row r="1165" ht="24.95" customHeight="1"/>
    <row r="1166" ht="24.95" customHeight="1"/>
    <row r="1167" ht="24.95" customHeight="1"/>
    <row r="1168" ht="24.95" customHeight="1"/>
    <row r="1169" ht="24.95" customHeight="1"/>
    <row r="1170" ht="24.95" customHeight="1"/>
    <row r="1171" ht="24.95" customHeight="1"/>
    <row r="1172" ht="24.95" customHeight="1"/>
    <row r="1173" ht="24.95" customHeight="1"/>
    <row r="1174" ht="24.95" customHeight="1"/>
    <row r="1175" ht="24.95" customHeight="1"/>
    <row r="1176" ht="24.95" customHeight="1"/>
    <row r="1177" ht="24.95" customHeight="1"/>
    <row r="1178" ht="24.95" customHeight="1"/>
    <row r="1179" ht="24.95" customHeight="1"/>
    <row r="1180" ht="24.95" customHeight="1"/>
    <row r="1181" ht="24.95" customHeight="1"/>
    <row r="1182" ht="24.95" customHeight="1"/>
    <row r="1183" ht="24.95" customHeight="1"/>
    <row r="1184" ht="24.95" customHeight="1"/>
    <row r="1185" ht="24.95" customHeight="1"/>
    <row r="1186" ht="24.95" customHeight="1"/>
    <row r="1187" ht="24.95" customHeight="1"/>
    <row r="1188" ht="24.95" customHeight="1"/>
    <row r="1189" ht="24.95" customHeight="1"/>
    <row r="1190" ht="24.95" customHeight="1"/>
    <row r="1191" ht="24.95" customHeight="1"/>
    <row r="1192" ht="24.95" customHeight="1"/>
    <row r="1193" ht="24.95" customHeight="1"/>
    <row r="1194" ht="24.95" customHeight="1"/>
    <row r="1195" ht="24.95" customHeight="1"/>
    <row r="1196" ht="24.95" customHeight="1"/>
    <row r="1197" ht="24.95" customHeight="1"/>
    <row r="1198" ht="24.95" customHeight="1"/>
    <row r="1199" ht="24.95" customHeight="1"/>
    <row r="1200" ht="24.95" customHeight="1"/>
    <row r="1201" ht="24.95" customHeight="1"/>
    <row r="1202" ht="24.95" customHeight="1"/>
    <row r="1203" ht="24.95" customHeight="1"/>
  </sheetData>
  <mergeCells count="33">
    <mergeCell ref="AK3:AM3"/>
    <mergeCell ref="AB3:AB4"/>
    <mergeCell ref="AC3:AC4"/>
    <mergeCell ref="AD3:AD4"/>
    <mergeCell ref="AE3:AE4"/>
    <mergeCell ref="AF3:AF4"/>
    <mergeCell ref="AH3:AJ3"/>
    <mergeCell ref="AN2:AN4"/>
    <mergeCell ref="AO2:AO4"/>
    <mergeCell ref="AP2:AP4"/>
    <mergeCell ref="I3:I4"/>
    <mergeCell ref="J3:J4"/>
    <mergeCell ref="K3:M3"/>
    <mergeCell ref="N3:N4"/>
    <mergeCell ref="O3:Q3"/>
    <mergeCell ref="R3:R4"/>
    <mergeCell ref="S3:S4"/>
    <mergeCell ref="H2:H4"/>
    <mergeCell ref="I2:R2"/>
    <mergeCell ref="S2:AA2"/>
    <mergeCell ref="AB2:AF2"/>
    <mergeCell ref="AG2:AG4"/>
    <mergeCell ref="AH2:AM2"/>
    <mergeCell ref="T3:V3"/>
    <mergeCell ref="W3:W4"/>
    <mergeCell ref="X3:Z3"/>
    <mergeCell ref="AA3:AA4"/>
    <mergeCell ref="B2:B4"/>
    <mergeCell ref="C2:C4"/>
    <mergeCell ref="D2:D4"/>
    <mergeCell ref="E2:E4"/>
    <mergeCell ref="F2:F4"/>
    <mergeCell ref="G2:G4"/>
  </mergeCells>
  <phoneticPr fontId="1" type="noConversion"/>
  <printOptions horizontalCentered="1"/>
  <pageMargins left="0.19685039370078741" right="0.15748031496062992" top="0.39370078740157483" bottom="0.23622047244094491" header="0.27559055118110237" footer="0.15748031496062992"/>
  <pageSetup paperSize="9" scale="73" fitToHeight="0" orientation="landscape" cellComments="asDisplayed" r:id="rId1"/>
  <headerFooter alignWithMargins="0">
    <oddHeader>&amp;C&amp;"돋움,굵게"&amp;20우정직 공무원 명부(&amp;A)</oddHeader>
    <oddFooter>&amp;R&amp;N 페이지 중 &amp;P페이지</oddFooter>
  </headerFooter>
  <rowBreaks count="1" manualBreakCount="1">
    <brk id="22" max="41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2:C2"/>
  <sheetViews>
    <sheetView workbookViewId="0">
      <selection activeCell="C2" sqref="C2"/>
    </sheetView>
  </sheetViews>
  <sheetFormatPr defaultRowHeight="13.5"/>
  <cols>
    <col min="1" max="2" width="11.44140625" bestFit="1" customWidth="1"/>
    <col min="3" max="3" width="9.33203125" style="23" bestFit="1" customWidth="1"/>
  </cols>
  <sheetData>
    <row r="2" spans="1:3">
      <c r="A2" s="22">
        <v>41640</v>
      </c>
      <c r="B2" s="22">
        <v>41671</v>
      </c>
      <c r="C2" s="23">
        <f>B2-A2+1</f>
        <v>32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12</vt:i4>
      </vt:variant>
    </vt:vector>
  </HeadingPairs>
  <TitlesOfParts>
    <vt:vector size="19" baseType="lpstr">
      <vt:lpstr>집배7</vt:lpstr>
      <vt:lpstr>집배8</vt:lpstr>
      <vt:lpstr>집배9</vt:lpstr>
      <vt:lpstr>계리7</vt:lpstr>
      <vt:lpstr>계리8</vt:lpstr>
      <vt:lpstr>계리9</vt:lpstr>
      <vt:lpstr>Sheet1</vt:lpstr>
      <vt:lpstr>계리7!Print_Area</vt:lpstr>
      <vt:lpstr>계리8!Print_Area</vt:lpstr>
      <vt:lpstr>계리9!Print_Area</vt:lpstr>
      <vt:lpstr>집배7!Print_Area</vt:lpstr>
      <vt:lpstr>집배8!Print_Area</vt:lpstr>
      <vt:lpstr>집배9!Print_Area</vt:lpstr>
      <vt:lpstr>계리7!Print_Titles</vt:lpstr>
      <vt:lpstr>계리8!Print_Titles</vt:lpstr>
      <vt:lpstr>계리9!Print_Titles</vt:lpstr>
      <vt:lpstr>집배7!Print_Titles</vt:lpstr>
      <vt:lpstr>집배8!Print_Titles</vt:lpstr>
      <vt:lpstr>집배9!Print_Titles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</dc:creator>
  <cp:lastModifiedBy>업무용</cp:lastModifiedBy>
  <cp:lastPrinted>2015-08-24T06:33:11Z</cp:lastPrinted>
  <dcterms:created xsi:type="dcterms:W3CDTF">2008-06-10T02:01:56Z</dcterms:created>
  <dcterms:modified xsi:type="dcterms:W3CDTF">2015-08-24T07:40:41Z</dcterms:modified>
</cp:coreProperties>
</file>